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always"/>
  <mc:AlternateContent xmlns:mc="http://schemas.openxmlformats.org/markup-compatibility/2006">
    <mc:Choice Requires="x15">
      <x15ac:absPath xmlns:x15ac="http://schemas.microsoft.com/office/spreadsheetml/2010/11/ac" url="C:\Users\n120037\Box\感染症対策・薬務課\Ｘドライブ\03_薬務係\●係業務\12_その他業務\10_医療・介護等支援パッケージ\05 県補助要綱\"/>
    </mc:Choice>
  </mc:AlternateContent>
  <xr:revisionPtr revIDLastSave="0" documentId="13_ncr:1_{93203C8E-FC0B-464D-B132-3B7B78A0824C}" xr6:coauthVersionLast="47" xr6:coauthVersionMax="47" xr10:uidLastSave="{00000000-0000-0000-0000-000000000000}"/>
  <bookViews>
    <workbookView xWindow="-120" yWindow="-120" windowWidth="29040" windowHeight="15720" tabRatio="902" activeTab="1" xr2:uid="{00000000-000D-0000-FFFF-FFFF00000000}"/>
  </bookViews>
  <sheets>
    <sheet name="【参考】集計用シート" sheetId="65" r:id="rId1"/>
    <sheet name="【有床診】6号" sheetId="133" r:id="rId2"/>
    <sheet name="【有床診】7号" sheetId="134" r:id="rId3"/>
    <sheet name="→6号記載例" sheetId="137" r:id="rId4"/>
    <sheet name="→7号記載例" sheetId="138" r:id="rId5"/>
    <sheet name="【無床診】6号" sheetId="130" r:id="rId6"/>
    <sheet name="【無床診】7号" sheetId="131" r:id="rId7"/>
    <sheet name="【訪看ST】6号" sheetId="128" r:id="rId8"/>
    <sheet name="【訪看ST】7号" sheetId="129" r:id="rId9"/>
    <sheet name="【薬局】6号" sheetId="126" r:id="rId10"/>
    <sheet name="【薬局】7号" sheetId="127" r:id="rId11"/>
    <sheet name="都道府県リスト" sheetId="62" state="hidden" r:id="rId12"/>
  </sheets>
  <definedNames>
    <definedName name="_xlnm._FilterDatabase" localSheetId="7" hidden="1">【訪看ST】6号!$A$11:$AA$57</definedName>
    <definedName name="_xlnm._FilterDatabase" localSheetId="8" hidden="1">【訪看ST】7号!$A$3:$L$4</definedName>
    <definedName name="_xlnm._FilterDatabase" localSheetId="5" hidden="1">【無床診】6号!$A$11:$AA$52</definedName>
    <definedName name="_xlnm._FilterDatabase" localSheetId="6" hidden="1">【無床診】7号!$A$3:$L$4</definedName>
    <definedName name="_xlnm._FilterDatabase" localSheetId="9" hidden="1">【薬局】6号!$A$11:$AA$27</definedName>
    <definedName name="_xlnm._FilterDatabase" localSheetId="10" hidden="1">【薬局】7号!$A$3:$L$4</definedName>
    <definedName name="_xlnm._FilterDatabase" localSheetId="1" hidden="1">【有床診】6号!$A$11:$AA$52</definedName>
    <definedName name="_xlnm._FilterDatabase" localSheetId="2" hidden="1">【有床診】7号!$A$3:$L$4</definedName>
    <definedName name="_xlnm._FilterDatabase" localSheetId="3" hidden="1">→6号記載例!$A$11:$AA$52</definedName>
    <definedName name="_xlnm._FilterDatabase" localSheetId="4" hidden="1">→7号記載例!$A$3:$L$4</definedName>
    <definedName name="_xlnm.Print_Area" localSheetId="7">【訪看ST】6号!$A$1:$K$57</definedName>
    <definedName name="_xlnm.Print_Area" localSheetId="8">【訪看ST】7号!$A$1:$I$7</definedName>
    <definedName name="_xlnm.Print_Area" localSheetId="5">【無床診】6号!$A$1:$K$52</definedName>
    <definedName name="_xlnm.Print_Area" localSheetId="6">【無床診】7号!$A$1:$I$7</definedName>
    <definedName name="_xlnm.Print_Area" localSheetId="9">【薬局】6号!$A$1:$K$27</definedName>
    <definedName name="_xlnm.Print_Area" localSheetId="10">【薬局】7号!$A$1:$I$7</definedName>
    <definedName name="_xlnm.Print_Area" localSheetId="1">【有床診】6号!$A$1:$K$52</definedName>
    <definedName name="_xlnm.Print_Area" localSheetId="2">【有床診】7号!$A$1:$I$7</definedName>
    <definedName name="_xlnm.Print_Area" localSheetId="3">→6号記載例!$A$1:$K$52</definedName>
    <definedName name="_xlnm.Print_Area" localSheetId="4">→7号記載例!$A$1:$I$7</definedName>
    <definedName name="_xlnm.Print_Area">#REF!</definedName>
    <definedName name="_xlnm.Print_Titles" localSheetId="7">【訪看ST】6号!$1:$10</definedName>
    <definedName name="_xlnm.Print_Titles" localSheetId="8">【訪看ST】7号!$1:$2</definedName>
    <definedName name="_xlnm.Print_Titles" localSheetId="5">【無床診】6号!$2:$10</definedName>
    <definedName name="_xlnm.Print_Titles" localSheetId="6">【無床診】7号!$1:$2</definedName>
    <definedName name="_xlnm.Print_Titles" localSheetId="9">【薬局】6号!$2:$10</definedName>
    <definedName name="_xlnm.Print_Titles" localSheetId="10">【薬局】7号!$1:$2</definedName>
    <definedName name="_xlnm.Print_Titles" localSheetId="1">【有床診】6号!$2:$10</definedName>
    <definedName name="_xlnm.Print_Titles" localSheetId="2">【有床診】7号!$1:$2</definedName>
    <definedName name="_xlnm.Print_Titles" localSheetId="3">→6号記載例!$2:$10</definedName>
    <definedName name="_xlnm.Print_Titles" localSheetId="4">→7号記載例!$1:$2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137" l="1"/>
  <c r="I27" i="137"/>
  <c r="H27" i="137"/>
  <c r="E4" i="138"/>
  <c r="D4" i="138"/>
  <c r="I5" i="138"/>
  <c r="E5" i="138"/>
  <c r="D5" i="138"/>
  <c r="I4" i="138"/>
  <c r="I1" i="138"/>
  <c r="J52" i="137"/>
  <c r="I52" i="137"/>
  <c r="H52" i="137"/>
  <c r="K52" i="137" s="1"/>
  <c r="J51" i="137"/>
  <c r="I51" i="137"/>
  <c r="H51" i="137"/>
  <c r="K51" i="137" s="1"/>
  <c r="J50" i="137"/>
  <c r="I50" i="137"/>
  <c r="H50" i="137"/>
  <c r="K50" i="137" s="1"/>
  <c r="J49" i="137"/>
  <c r="I49" i="137"/>
  <c r="H49" i="137"/>
  <c r="K49" i="137" s="1"/>
  <c r="G48" i="137"/>
  <c r="J47" i="137"/>
  <c r="I47" i="137"/>
  <c r="H47" i="137"/>
  <c r="K47" i="137" s="1"/>
  <c r="J46" i="137"/>
  <c r="I46" i="137"/>
  <c r="H46" i="137"/>
  <c r="K46" i="137" s="1"/>
  <c r="J45" i="137"/>
  <c r="I45" i="137"/>
  <c r="H45" i="137"/>
  <c r="K45" i="137" s="1"/>
  <c r="J44" i="137"/>
  <c r="I44" i="137"/>
  <c r="H44" i="137"/>
  <c r="K44" i="137" s="1"/>
  <c r="G43" i="137"/>
  <c r="J42" i="137"/>
  <c r="I42" i="137"/>
  <c r="H42" i="137"/>
  <c r="K42" i="137" s="1"/>
  <c r="J41" i="137"/>
  <c r="I41" i="137"/>
  <c r="H41" i="137"/>
  <c r="K41" i="137" s="1"/>
  <c r="J40" i="137"/>
  <c r="I40" i="137"/>
  <c r="H40" i="137"/>
  <c r="K40" i="137" s="1"/>
  <c r="J39" i="137"/>
  <c r="I39" i="137"/>
  <c r="H39" i="137"/>
  <c r="K39" i="137" s="1"/>
  <c r="G38" i="137"/>
  <c r="J37" i="137"/>
  <c r="I37" i="137"/>
  <c r="H37" i="137"/>
  <c r="K37" i="137" s="1"/>
  <c r="J36" i="137"/>
  <c r="I36" i="137"/>
  <c r="H36" i="137"/>
  <c r="K36" i="137" s="1"/>
  <c r="J35" i="137"/>
  <c r="I35" i="137"/>
  <c r="H35" i="137"/>
  <c r="K35" i="137" s="1"/>
  <c r="J34" i="137"/>
  <c r="I34" i="137"/>
  <c r="H34" i="137"/>
  <c r="K34" i="137" s="1"/>
  <c r="G33" i="137"/>
  <c r="J32" i="137"/>
  <c r="I32" i="137"/>
  <c r="H32" i="137"/>
  <c r="K32" i="137" s="1"/>
  <c r="J31" i="137"/>
  <c r="I31" i="137"/>
  <c r="H31" i="137"/>
  <c r="K31" i="137" s="1"/>
  <c r="J30" i="137"/>
  <c r="I30" i="137"/>
  <c r="H30" i="137"/>
  <c r="K30" i="137" s="1"/>
  <c r="J29" i="137"/>
  <c r="I29" i="137"/>
  <c r="H29" i="137"/>
  <c r="K29" i="137" s="1"/>
  <c r="G28" i="137"/>
  <c r="J26" i="137"/>
  <c r="I26" i="137"/>
  <c r="H26" i="137"/>
  <c r="K26" i="137" s="1"/>
  <c r="J25" i="137"/>
  <c r="I25" i="137"/>
  <c r="H25" i="137"/>
  <c r="K25" i="137" s="1"/>
  <c r="J24" i="137"/>
  <c r="I24" i="137"/>
  <c r="H24" i="137"/>
  <c r="K24" i="137" s="1"/>
  <c r="G23" i="137"/>
  <c r="J22" i="137"/>
  <c r="I22" i="137"/>
  <c r="H22" i="137"/>
  <c r="K22" i="137" s="1"/>
  <c r="J21" i="137"/>
  <c r="I21" i="137"/>
  <c r="H21" i="137"/>
  <c r="K21" i="137" s="1"/>
  <c r="J20" i="137"/>
  <c r="I20" i="137"/>
  <c r="H20" i="137"/>
  <c r="K20" i="137" s="1"/>
  <c r="J19" i="137"/>
  <c r="I19" i="137"/>
  <c r="H19" i="137"/>
  <c r="K19" i="137" s="1"/>
  <c r="G18" i="137"/>
  <c r="K16" i="137"/>
  <c r="J15" i="137"/>
  <c r="I15" i="137"/>
  <c r="H15" i="137"/>
  <c r="J14" i="137"/>
  <c r="I14" i="137"/>
  <c r="H14" i="137"/>
  <c r="K14" i="137" s="1"/>
  <c r="J13" i="137"/>
  <c r="I13" i="137"/>
  <c r="H13" i="137"/>
  <c r="K13" i="137" s="1"/>
  <c r="J12" i="137"/>
  <c r="I12" i="137"/>
  <c r="H12" i="137"/>
  <c r="K12" i="137" s="1"/>
  <c r="G11" i="137"/>
  <c r="J52" i="133"/>
  <c r="J47" i="133"/>
  <c r="J42" i="133"/>
  <c r="J37" i="133"/>
  <c r="J32" i="133"/>
  <c r="J27" i="133"/>
  <c r="J22" i="133"/>
  <c r="J15" i="133"/>
  <c r="J52" i="130"/>
  <c r="J47" i="130"/>
  <c r="J42" i="130"/>
  <c r="J37" i="130"/>
  <c r="J32" i="130"/>
  <c r="J27" i="130"/>
  <c r="J22" i="130"/>
  <c r="J15" i="130"/>
  <c r="J15" i="126"/>
  <c r="J24" i="126"/>
  <c r="J25" i="126"/>
  <c r="J12" i="126"/>
  <c r="I12" i="126"/>
  <c r="H12" i="126"/>
  <c r="H13" i="126"/>
  <c r="K16" i="133"/>
  <c r="I5" i="134"/>
  <c r="D5" i="134"/>
  <c r="E5" i="134" s="1"/>
  <c r="I4" i="134"/>
  <c r="E4" i="134"/>
  <c r="D4" i="134"/>
  <c r="I1" i="134"/>
  <c r="I52" i="133"/>
  <c r="H52" i="133"/>
  <c r="J51" i="133"/>
  <c r="I51" i="133"/>
  <c r="H51" i="133"/>
  <c r="K51" i="133" s="1"/>
  <c r="J50" i="133"/>
  <c r="I50" i="133"/>
  <c r="H50" i="133"/>
  <c r="K50" i="133" s="1"/>
  <c r="J49" i="133"/>
  <c r="I49" i="133"/>
  <c r="H49" i="133"/>
  <c r="K49" i="133" s="1"/>
  <c r="G48" i="133"/>
  <c r="I47" i="133"/>
  <c r="H47" i="133"/>
  <c r="J46" i="133"/>
  <c r="I46" i="133"/>
  <c r="H46" i="133"/>
  <c r="K46" i="133" s="1"/>
  <c r="J45" i="133"/>
  <c r="I45" i="133"/>
  <c r="H45" i="133"/>
  <c r="K45" i="133" s="1"/>
  <c r="J44" i="133"/>
  <c r="I44" i="133"/>
  <c r="H44" i="133"/>
  <c r="K44" i="133" s="1"/>
  <c r="G43" i="133"/>
  <c r="I42" i="133"/>
  <c r="H42" i="133"/>
  <c r="J41" i="133"/>
  <c r="I41" i="133"/>
  <c r="H41" i="133"/>
  <c r="K41" i="133" s="1"/>
  <c r="J40" i="133"/>
  <c r="I40" i="133"/>
  <c r="H40" i="133"/>
  <c r="J39" i="133"/>
  <c r="I39" i="133"/>
  <c r="H39" i="133"/>
  <c r="K39" i="133" s="1"/>
  <c r="G38" i="133"/>
  <c r="I37" i="133"/>
  <c r="H37" i="133"/>
  <c r="K37" i="133" s="1"/>
  <c r="J36" i="133"/>
  <c r="I36" i="133"/>
  <c r="H36" i="133"/>
  <c r="K36" i="133" s="1"/>
  <c r="J35" i="133"/>
  <c r="I35" i="133"/>
  <c r="H35" i="133"/>
  <c r="K35" i="133" s="1"/>
  <c r="J34" i="133"/>
  <c r="I34" i="133"/>
  <c r="H34" i="133"/>
  <c r="K34" i="133" s="1"/>
  <c r="G33" i="133"/>
  <c r="I32" i="133"/>
  <c r="H32" i="133"/>
  <c r="J31" i="133"/>
  <c r="I31" i="133"/>
  <c r="H31" i="133"/>
  <c r="K31" i="133" s="1"/>
  <c r="J30" i="133"/>
  <c r="I30" i="133"/>
  <c r="H30" i="133"/>
  <c r="K30" i="133" s="1"/>
  <c r="J29" i="133"/>
  <c r="I29" i="133"/>
  <c r="H29" i="133"/>
  <c r="K29" i="133" s="1"/>
  <c r="G28" i="133"/>
  <c r="I27" i="133"/>
  <c r="H27" i="133"/>
  <c r="J26" i="133"/>
  <c r="I26" i="133"/>
  <c r="H26" i="133"/>
  <c r="K26" i="133" s="1"/>
  <c r="J25" i="133"/>
  <c r="I25" i="133"/>
  <c r="H25" i="133"/>
  <c r="K25" i="133" s="1"/>
  <c r="J24" i="133"/>
  <c r="I24" i="133"/>
  <c r="H24" i="133"/>
  <c r="K24" i="133" s="1"/>
  <c r="G23" i="133"/>
  <c r="I22" i="133"/>
  <c r="H22" i="133"/>
  <c r="J21" i="133"/>
  <c r="I21" i="133"/>
  <c r="H21" i="133"/>
  <c r="K21" i="133" s="1"/>
  <c r="J20" i="133"/>
  <c r="I20" i="133"/>
  <c r="H20" i="133"/>
  <c r="K20" i="133" s="1"/>
  <c r="J19" i="133"/>
  <c r="I19" i="133"/>
  <c r="H19" i="133"/>
  <c r="G18" i="133"/>
  <c r="I15" i="133"/>
  <c r="H15" i="133"/>
  <c r="J14" i="133"/>
  <c r="I14" i="133"/>
  <c r="H14" i="133"/>
  <c r="J13" i="133"/>
  <c r="I13" i="133"/>
  <c r="H13" i="133"/>
  <c r="J12" i="133"/>
  <c r="I12" i="133"/>
  <c r="H12" i="133"/>
  <c r="G11" i="133"/>
  <c r="I42" i="130"/>
  <c r="H42" i="130"/>
  <c r="J41" i="130"/>
  <c r="I41" i="130"/>
  <c r="H41" i="130"/>
  <c r="K41" i="130" s="1"/>
  <c r="J40" i="130"/>
  <c r="I40" i="130"/>
  <c r="H40" i="130"/>
  <c r="K40" i="130" s="1"/>
  <c r="J39" i="130"/>
  <c r="I39" i="130"/>
  <c r="H39" i="130"/>
  <c r="K39" i="130" s="1"/>
  <c r="G38" i="130"/>
  <c r="I1" i="131"/>
  <c r="I5" i="131"/>
  <c r="D5" i="131"/>
  <c r="E5" i="131" s="1"/>
  <c r="I4" i="131"/>
  <c r="D4" i="131"/>
  <c r="E4" i="131" s="1"/>
  <c r="I52" i="130"/>
  <c r="H52" i="130"/>
  <c r="J51" i="130"/>
  <c r="I51" i="130"/>
  <c r="H51" i="130"/>
  <c r="J50" i="130"/>
  <c r="I50" i="130"/>
  <c r="H50" i="130"/>
  <c r="K50" i="130" s="1"/>
  <c r="J49" i="130"/>
  <c r="I49" i="130"/>
  <c r="H49" i="130"/>
  <c r="K49" i="130" s="1"/>
  <c r="G48" i="130"/>
  <c r="I47" i="130"/>
  <c r="H47" i="130"/>
  <c r="J46" i="130"/>
  <c r="I46" i="130"/>
  <c r="H46" i="130"/>
  <c r="K46" i="130" s="1"/>
  <c r="J45" i="130"/>
  <c r="I45" i="130"/>
  <c r="H45" i="130"/>
  <c r="K45" i="130" s="1"/>
  <c r="J44" i="130"/>
  <c r="I44" i="130"/>
  <c r="H44" i="130"/>
  <c r="K44" i="130" s="1"/>
  <c r="G43" i="130"/>
  <c r="I37" i="130"/>
  <c r="H37" i="130"/>
  <c r="J36" i="130"/>
  <c r="I36" i="130"/>
  <c r="H36" i="130"/>
  <c r="K36" i="130" s="1"/>
  <c r="J35" i="130"/>
  <c r="I35" i="130"/>
  <c r="H35" i="130"/>
  <c r="J34" i="130"/>
  <c r="I34" i="130"/>
  <c r="H34" i="130"/>
  <c r="G33" i="130"/>
  <c r="I32" i="130"/>
  <c r="H32" i="130"/>
  <c r="J31" i="130"/>
  <c r="I31" i="130"/>
  <c r="H31" i="130"/>
  <c r="K31" i="130" s="1"/>
  <c r="J30" i="130"/>
  <c r="I30" i="130"/>
  <c r="H30" i="130"/>
  <c r="K30" i="130" s="1"/>
  <c r="J29" i="130"/>
  <c r="I29" i="130"/>
  <c r="H29" i="130"/>
  <c r="K29" i="130" s="1"/>
  <c r="G28" i="130"/>
  <c r="I27" i="130"/>
  <c r="H27" i="130"/>
  <c r="J26" i="130"/>
  <c r="I26" i="130"/>
  <c r="H26" i="130"/>
  <c r="K26" i="130" s="1"/>
  <c r="J25" i="130"/>
  <c r="I25" i="130"/>
  <c r="H25" i="130"/>
  <c r="K25" i="130" s="1"/>
  <c r="J24" i="130"/>
  <c r="I24" i="130"/>
  <c r="H24" i="130"/>
  <c r="K24" i="130" s="1"/>
  <c r="G23" i="130"/>
  <c r="I22" i="130"/>
  <c r="H22" i="130"/>
  <c r="J21" i="130"/>
  <c r="I21" i="130"/>
  <c r="H21" i="130"/>
  <c r="J20" i="130"/>
  <c r="I20" i="130"/>
  <c r="H20" i="130"/>
  <c r="K20" i="130" s="1"/>
  <c r="J19" i="130"/>
  <c r="I19" i="130"/>
  <c r="H19" i="130"/>
  <c r="K19" i="130" s="1"/>
  <c r="G18" i="130"/>
  <c r="K16" i="130"/>
  <c r="I15" i="130"/>
  <c r="H15" i="130"/>
  <c r="J14" i="130"/>
  <c r="I14" i="130"/>
  <c r="H14" i="130"/>
  <c r="K14" i="130" s="1"/>
  <c r="J13" i="130"/>
  <c r="I13" i="130"/>
  <c r="H13" i="130"/>
  <c r="K13" i="130" s="1"/>
  <c r="J12" i="130"/>
  <c r="I12" i="130"/>
  <c r="H12" i="130"/>
  <c r="G11" i="130"/>
  <c r="I1" i="129"/>
  <c r="I1" i="127"/>
  <c r="J57" i="128"/>
  <c r="J52" i="128"/>
  <c r="J47" i="128"/>
  <c r="J42" i="128"/>
  <c r="J37" i="128"/>
  <c r="J32" i="128"/>
  <c r="J27" i="128"/>
  <c r="J22" i="128"/>
  <c r="J27" i="126"/>
  <c r="J22" i="126"/>
  <c r="J15" i="128"/>
  <c r="I5" i="129"/>
  <c r="D5" i="129"/>
  <c r="E5" i="129" s="1"/>
  <c r="I4" i="129"/>
  <c r="D4" i="129"/>
  <c r="E4" i="129" s="1"/>
  <c r="I57" i="128"/>
  <c r="H57" i="128"/>
  <c r="J56" i="128"/>
  <c r="I56" i="128"/>
  <c r="H56" i="128"/>
  <c r="J55" i="128"/>
  <c r="I55" i="128"/>
  <c r="H55" i="128"/>
  <c r="K55" i="128" s="1"/>
  <c r="J54" i="128"/>
  <c r="I54" i="128"/>
  <c r="H54" i="128"/>
  <c r="K54" i="128" s="1"/>
  <c r="G53" i="128"/>
  <c r="I52" i="128"/>
  <c r="H52" i="128"/>
  <c r="J51" i="128"/>
  <c r="I51" i="128"/>
  <c r="H51" i="128"/>
  <c r="K51" i="128" s="1"/>
  <c r="J50" i="128"/>
  <c r="I50" i="128"/>
  <c r="H50" i="128"/>
  <c r="K50" i="128" s="1"/>
  <c r="J49" i="128"/>
  <c r="I49" i="128"/>
  <c r="H49" i="128"/>
  <c r="K49" i="128" s="1"/>
  <c r="G48" i="128"/>
  <c r="I47" i="128"/>
  <c r="H47" i="128"/>
  <c r="J46" i="128"/>
  <c r="I46" i="128"/>
  <c r="H46" i="128"/>
  <c r="K46" i="128" s="1"/>
  <c r="J45" i="128"/>
  <c r="I45" i="128"/>
  <c r="H45" i="128"/>
  <c r="K45" i="128" s="1"/>
  <c r="J44" i="128"/>
  <c r="I44" i="128"/>
  <c r="H44" i="128"/>
  <c r="K44" i="128" s="1"/>
  <c r="G43" i="128"/>
  <c r="I42" i="128"/>
  <c r="H42" i="128"/>
  <c r="J41" i="128"/>
  <c r="I41" i="128"/>
  <c r="H41" i="128"/>
  <c r="K41" i="128" s="1"/>
  <c r="J40" i="128"/>
  <c r="I40" i="128"/>
  <c r="H40" i="128"/>
  <c r="K40" i="128" s="1"/>
  <c r="J39" i="128"/>
  <c r="I39" i="128"/>
  <c r="H39" i="128"/>
  <c r="K39" i="128" s="1"/>
  <c r="G38" i="128"/>
  <c r="I37" i="128"/>
  <c r="H37" i="128"/>
  <c r="J36" i="128"/>
  <c r="I36" i="128"/>
  <c r="H36" i="128"/>
  <c r="K36" i="128" s="1"/>
  <c r="J35" i="128"/>
  <c r="I35" i="128"/>
  <c r="H35" i="128"/>
  <c r="K35" i="128" s="1"/>
  <c r="J34" i="128"/>
  <c r="I34" i="128"/>
  <c r="H34" i="128"/>
  <c r="G33" i="128"/>
  <c r="I32" i="128"/>
  <c r="H32" i="128"/>
  <c r="J31" i="128"/>
  <c r="I31" i="128"/>
  <c r="H31" i="128"/>
  <c r="K31" i="128" s="1"/>
  <c r="J30" i="128"/>
  <c r="I30" i="128"/>
  <c r="H30" i="128"/>
  <c r="K30" i="128" s="1"/>
  <c r="J29" i="128"/>
  <c r="I29" i="128"/>
  <c r="H29" i="128"/>
  <c r="G28" i="128"/>
  <c r="I27" i="128"/>
  <c r="H27" i="128"/>
  <c r="J26" i="128"/>
  <c r="I26" i="128"/>
  <c r="H26" i="128"/>
  <c r="J25" i="128"/>
  <c r="I25" i="128"/>
  <c r="H25" i="128"/>
  <c r="J24" i="128"/>
  <c r="I24" i="128"/>
  <c r="H24" i="128"/>
  <c r="K24" i="128" s="1"/>
  <c r="G23" i="128"/>
  <c r="I22" i="128"/>
  <c r="H22" i="128"/>
  <c r="J21" i="128"/>
  <c r="I21" i="128"/>
  <c r="H21" i="128"/>
  <c r="J20" i="128"/>
  <c r="I20" i="128"/>
  <c r="H20" i="128"/>
  <c r="J19" i="128"/>
  <c r="I19" i="128"/>
  <c r="H19" i="128"/>
  <c r="G18" i="128"/>
  <c r="K16" i="128"/>
  <c r="I15" i="128"/>
  <c r="H15" i="128"/>
  <c r="J14" i="128"/>
  <c r="I14" i="128"/>
  <c r="H14" i="128"/>
  <c r="K14" i="128" s="1"/>
  <c r="J13" i="128"/>
  <c r="I13" i="128"/>
  <c r="H13" i="128"/>
  <c r="J12" i="128"/>
  <c r="I12" i="128"/>
  <c r="H12" i="128"/>
  <c r="K12" i="128" s="1"/>
  <c r="G11" i="128"/>
  <c r="I5" i="127"/>
  <c r="D5" i="127"/>
  <c r="E5" i="127" s="1"/>
  <c r="I4" i="127"/>
  <c r="K16" i="126" s="1"/>
  <c r="D4" i="127"/>
  <c r="E4" i="127" s="1"/>
  <c r="I27" i="126"/>
  <c r="H27" i="126"/>
  <c r="J26" i="126"/>
  <c r="I26" i="126"/>
  <c r="H26" i="126"/>
  <c r="I25" i="126"/>
  <c r="H25" i="126"/>
  <c r="I24" i="126"/>
  <c r="H24" i="126"/>
  <c r="G23" i="126"/>
  <c r="I22" i="126"/>
  <c r="H22" i="126"/>
  <c r="J21" i="126"/>
  <c r="I21" i="126"/>
  <c r="H21" i="126"/>
  <c r="J20" i="126"/>
  <c r="I20" i="126"/>
  <c r="H20" i="126"/>
  <c r="J19" i="126"/>
  <c r="I19" i="126"/>
  <c r="H19" i="126"/>
  <c r="K19" i="126" s="1"/>
  <c r="G18" i="126"/>
  <c r="I15" i="126"/>
  <c r="H15" i="126"/>
  <c r="J14" i="126"/>
  <c r="I14" i="126"/>
  <c r="H14" i="126"/>
  <c r="J13" i="126"/>
  <c r="I13" i="126"/>
  <c r="G11" i="126"/>
  <c r="K27" i="137" l="1"/>
  <c r="K15" i="137"/>
  <c r="K4" i="137" s="1"/>
  <c r="K6" i="137" s="1"/>
  <c r="K42" i="133"/>
  <c r="K12" i="126"/>
  <c r="K14" i="126"/>
  <c r="K52" i="133"/>
  <c r="K47" i="133"/>
  <c r="K32" i="133"/>
  <c r="K22" i="133"/>
  <c r="K52" i="130"/>
  <c r="K47" i="130"/>
  <c r="K42" i="130"/>
  <c r="K37" i="130"/>
  <c r="K32" i="130"/>
  <c r="K27" i="130"/>
  <c r="K22" i="130"/>
  <c r="K15" i="130"/>
  <c r="K40" i="133"/>
  <c r="K19" i="133"/>
  <c r="K12" i="130"/>
  <c r="K4" i="130" s="1"/>
  <c r="K6" i="130" s="1"/>
  <c r="K34" i="128"/>
  <c r="K26" i="128"/>
  <c r="K25" i="128"/>
  <c r="K21" i="128"/>
  <c r="K19" i="128"/>
  <c r="K56" i="128"/>
  <c r="K29" i="128"/>
  <c r="K24" i="126"/>
  <c r="K13" i="126"/>
  <c r="K15" i="126"/>
  <c r="K34" i="130"/>
  <c r="K27" i="133"/>
  <c r="K25" i="126"/>
  <c r="K20" i="126"/>
  <c r="K13" i="128"/>
  <c r="K13" i="133"/>
  <c r="K15" i="133"/>
  <c r="K14" i="133"/>
  <c r="K12" i="133"/>
  <c r="K51" i="130"/>
  <c r="K35" i="130"/>
  <c r="K21" i="130"/>
  <c r="K57" i="128"/>
  <c r="K52" i="128"/>
  <c r="K47" i="128"/>
  <c r="K42" i="128"/>
  <c r="K37" i="128"/>
  <c r="K32" i="128"/>
  <c r="K27" i="128"/>
  <c r="K22" i="128"/>
  <c r="K27" i="126"/>
  <c r="K22" i="126"/>
  <c r="K15" i="128"/>
  <c r="K20" i="128"/>
  <c r="K26" i="126"/>
  <c r="K21" i="126"/>
  <c r="F8" i="137" l="1"/>
  <c r="K9" i="137"/>
  <c r="F9" i="137" s="1"/>
  <c r="K4" i="126"/>
  <c r="K6" i="126" s="1"/>
  <c r="K4" i="128"/>
  <c r="K6" i="128" s="1"/>
  <c r="K4" i="133"/>
  <c r="K6" i="133" s="1"/>
  <c r="AF3" i="65" l="1"/>
  <c r="AE3" i="65"/>
  <c r="AD3" i="65"/>
  <c r="A3" i="65" l="1"/>
  <c r="AC3" i="65"/>
  <c r="AB3" i="65"/>
  <c r="AA3" i="65"/>
  <c r="Y3" i="65"/>
  <c r="X3" i="65"/>
  <c r="W3" i="65"/>
  <c r="Z3" i="65" s="1"/>
  <c r="V3" i="65"/>
  <c r="U3" i="65"/>
  <c r="O3" i="65"/>
  <c r="Q3" i="65" s="1"/>
  <c r="N3" i="65"/>
  <c r="M3" i="65"/>
  <c r="L3" i="65"/>
  <c r="K3" i="65"/>
  <c r="J3" i="65"/>
  <c r="I3" i="65"/>
  <c r="H3" i="65"/>
  <c r="G3" i="65"/>
  <c r="F3" i="65"/>
  <c r="E3" i="65"/>
  <c r="D3" i="65"/>
  <c r="C3" i="65"/>
  <c r="B3" i="65"/>
  <c r="P3" i="65" l="1"/>
  <c r="K9" i="130" l="1"/>
  <c r="F9" i="130" s="1"/>
  <c r="F8" i="130"/>
  <c r="F8" i="133"/>
  <c r="K9" i="133"/>
  <c r="F9" i="133" s="1"/>
  <c r="F8" i="126"/>
  <c r="K9" i="126"/>
  <c r="F9" i="126" s="1"/>
  <c r="K9" i="128"/>
  <c r="F9" i="128" s="1"/>
  <c r="F8" i="128"/>
  <c r="S3" i="65"/>
  <c r="R3" i="65" l="1"/>
  <c r="T3"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下田 大道(shimoda-hiromichi)</author>
  </authors>
  <commentList>
    <comment ref="K3" authorId="0" shapeId="0" xr:uid="{B2499B1E-7802-4224-80E5-AD07FEF91BEC}">
      <text>
        <r>
          <rPr>
            <b/>
            <sz val="12"/>
            <color indexed="81"/>
            <rFont val="MS P ゴシック"/>
            <family val="3"/>
            <charset val="128"/>
          </rPr>
          <t>令和８年６月１日～８月１日までの日付を記入願います。</t>
        </r>
      </text>
    </comment>
    <comment ref="F8" authorId="0" shapeId="0" xr:uid="{607BC907-4230-45B4-AE31-7AED87094A50}">
      <text>
        <r>
          <rPr>
            <b/>
            <sz val="12"/>
            <color indexed="81"/>
            <rFont val="MS P ゴシック"/>
            <family val="3"/>
            <charset val="128"/>
          </rPr>
          <t>×の場合は、補助金が余っていますので、
原則、必ず賃上げに使用してください！</t>
        </r>
      </text>
    </comment>
    <comment ref="B11" authorId="1" shapeId="0" xr:uid="{67E408F5-3163-41EB-BB1D-3D0439F2EE51}">
      <text>
        <r>
          <rPr>
            <b/>
            <sz val="11"/>
            <color indexed="81"/>
            <rFont val="MS P ゴシック"/>
            <family val="3"/>
            <charset val="128"/>
          </rPr>
          <t>「③月数の期間中における対象職員数の延べ人数」÷「③月数」
例：（４月の対象職員100名＋５月の対象職員100名）÷２ヶ月</t>
        </r>
      </text>
    </comment>
    <comment ref="C11" authorId="1" shapeId="0" xr:uid="{1D465F25-285C-419A-8745-D4AC8A548D0B}">
      <text>
        <r>
          <rPr>
            <b/>
            <sz val="11"/>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下田 大道(shimoda-hiromichi)</author>
  </authors>
  <commentList>
    <comment ref="K3" authorId="0" shapeId="0" xr:uid="{FFFA2121-307F-4914-97BE-597C96153AE3}">
      <text>
        <r>
          <rPr>
            <b/>
            <sz val="12"/>
            <color indexed="81"/>
            <rFont val="MS P ゴシック"/>
            <family val="3"/>
            <charset val="128"/>
          </rPr>
          <t>令和８年６月１日～８月１日までの日付を記入願います。</t>
        </r>
      </text>
    </comment>
    <comment ref="F8" authorId="0" shapeId="0" xr:uid="{9EFA621C-DFD4-4494-8F7A-3DCA1B85516B}">
      <text>
        <r>
          <rPr>
            <b/>
            <sz val="12"/>
            <color indexed="81"/>
            <rFont val="MS P ゴシック"/>
            <family val="3"/>
            <charset val="128"/>
          </rPr>
          <t>×の場合は、補助金が余っていますので、
原則、必ず賃上げに使用してください！</t>
        </r>
      </text>
    </comment>
    <comment ref="B11" authorId="1" shapeId="0" xr:uid="{B87E4A76-3377-46A3-93F3-24A474AD44BC}">
      <text>
        <r>
          <rPr>
            <b/>
            <sz val="11"/>
            <color indexed="81"/>
            <rFont val="MS P ゴシック"/>
            <family val="3"/>
            <charset val="128"/>
          </rPr>
          <t>「③月数の期間中における対象職員数の延べ人数」÷「③月数」
例：（４月の対象職員100名＋５月の対象職員100名）÷２ヶ月</t>
        </r>
      </text>
    </comment>
    <comment ref="C11" authorId="1" shapeId="0" xr:uid="{28201700-3862-4898-836B-FAB1CFC5906E}">
      <text>
        <r>
          <rPr>
            <b/>
            <sz val="11"/>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下田 大道(shimoda-hiromichi)</author>
  </authors>
  <commentList>
    <comment ref="K3" authorId="0" shapeId="0" xr:uid="{F6F57148-3F5B-4787-A1B8-84CF4424807C}">
      <text>
        <r>
          <rPr>
            <b/>
            <sz val="12"/>
            <color indexed="81"/>
            <rFont val="MS P ゴシック"/>
            <family val="3"/>
            <charset val="128"/>
          </rPr>
          <t>令和８年６月１日～８月１日までの日付を記入願います。</t>
        </r>
      </text>
    </comment>
    <comment ref="F8" authorId="0" shapeId="0" xr:uid="{4F489843-0BB7-43CC-A61A-AB2E1F2B6F89}">
      <text>
        <r>
          <rPr>
            <b/>
            <sz val="12"/>
            <color indexed="81"/>
            <rFont val="MS P ゴシック"/>
            <family val="3"/>
            <charset val="128"/>
          </rPr>
          <t>×の場合は、補助金が余っていますので、
原則、必ず賃上げに使用してください！</t>
        </r>
      </text>
    </comment>
    <comment ref="B11" authorId="1" shapeId="0" xr:uid="{1780F720-5E4B-4BDE-B0FB-8A11ACCDB445}">
      <text>
        <r>
          <rPr>
            <b/>
            <sz val="11"/>
            <color indexed="81"/>
            <rFont val="MS P ゴシック"/>
            <family val="3"/>
            <charset val="128"/>
          </rPr>
          <t>「③月数の期間中における対象職員数の延べ人数」÷「③月数」
例：（４月の対象職員100名＋５月の対象職員100名）÷２ヶ月</t>
        </r>
      </text>
    </comment>
    <comment ref="C11" authorId="1" shapeId="0" xr:uid="{6985CEDA-2F0D-4D3B-8348-6E8920DDFED1}">
      <text>
        <r>
          <rPr>
            <b/>
            <sz val="11"/>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下田 大道(shimoda-hiromichi)</author>
  </authors>
  <commentList>
    <comment ref="K3" authorId="0" shapeId="0" xr:uid="{F5864623-DFE0-4580-8844-E4543141D56E}">
      <text>
        <r>
          <rPr>
            <b/>
            <sz val="12"/>
            <color indexed="81"/>
            <rFont val="MS P ゴシック"/>
            <family val="3"/>
            <charset val="128"/>
          </rPr>
          <t>令和８年６月１日～８月１日までの日付を記入願います。</t>
        </r>
      </text>
    </comment>
    <comment ref="F8" authorId="0" shapeId="0" xr:uid="{8E3AC422-A124-40E2-B53A-013A2992BE58}">
      <text>
        <r>
          <rPr>
            <b/>
            <sz val="12"/>
            <color indexed="81"/>
            <rFont val="MS P ゴシック"/>
            <family val="3"/>
            <charset val="128"/>
          </rPr>
          <t>×の場合は、補助金が余っていますので、
原則、必ず賃上げに使用してください！</t>
        </r>
      </text>
    </comment>
    <comment ref="B11" authorId="1" shapeId="0" xr:uid="{4A57E90D-BD82-4348-A018-891A9A812346}">
      <text>
        <r>
          <rPr>
            <b/>
            <sz val="11"/>
            <color indexed="81"/>
            <rFont val="MS P ゴシック"/>
            <family val="3"/>
            <charset val="128"/>
          </rPr>
          <t>「③月数の期間中における対象職員数の延べ人数」÷「③月数」
例：（４月の対象職員100名＋５月の対象職員100名）÷２ヶ月</t>
        </r>
      </text>
    </comment>
    <comment ref="C11" authorId="1" shapeId="0" xr:uid="{CBCA07BF-DC84-477B-873E-C1BCFF00D34D}">
      <text>
        <r>
          <rPr>
            <b/>
            <sz val="11"/>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新潟県</author>
    <author>下田 大道(shimoda-hiromichi)</author>
  </authors>
  <commentList>
    <comment ref="K3" authorId="0" shapeId="0" xr:uid="{C5B04D80-09E8-4125-A7DB-7DE18E898819}">
      <text>
        <r>
          <rPr>
            <b/>
            <sz val="12"/>
            <color indexed="81"/>
            <rFont val="MS P ゴシック"/>
            <family val="3"/>
            <charset val="128"/>
          </rPr>
          <t>令和８年６月１日～８月１日までの日付を記入願います。</t>
        </r>
      </text>
    </comment>
    <comment ref="F8" authorId="0" shapeId="0" xr:uid="{273584A3-4109-41BC-8772-3AAFE9AB919B}">
      <text>
        <r>
          <rPr>
            <b/>
            <sz val="12"/>
            <color indexed="81"/>
            <rFont val="MS P ゴシック"/>
            <family val="3"/>
            <charset val="128"/>
          </rPr>
          <t>×の場合は、補助金が余っていますので、
原則、必ず賃上げに使用してください！</t>
        </r>
      </text>
    </comment>
    <comment ref="B11" authorId="1" shapeId="0" xr:uid="{4CCC18D3-D9F3-43B9-B33E-E8E0922DCC72}">
      <text>
        <r>
          <rPr>
            <b/>
            <sz val="11"/>
            <color indexed="81"/>
            <rFont val="MS P ゴシック"/>
            <family val="3"/>
            <charset val="128"/>
          </rPr>
          <t>「③月数の期間中における対象職員数の延べ人数」÷「③月数」
例：（４月の対象職員100名＋５月の対象職員100名）÷２ヶ月</t>
        </r>
      </text>
    </comment>
    <comment ref="C11" authorId="1" shapeId="0" xr:uid="{E19A99E6-10DA-4F7B-ADAE-D314EB26031E}">
      <text>
        <r>
          <rPr>
            <b/>
            <sz val="11"/>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<sst xmlns="http://schemas.openxmlformats.org/spreadsheetml/2006/main" count="1117" uniqueCount="178">
  <si>
    <t>事務担当者</t>
    <rPh sb="0" eb="2">
      <t>ジム</t>
    </rPh>
    <rPh sb="2" eb="5">
      <t>タントウシャ</t>
    </rPh>
    <phoneticPr fontId="38"/>
  </si>
  <si>
    <t>氏名</t>
    <rPh sb="0" eb="2">
      <t>シメイ</t>
    </rPh>
    <phoneticPr fontId="38"/>
  </si>
  <si>
    <t>電話番号</t>
    <rPh sb="0" eb="2">
      <t>デンワ</t>
    </rPh>
    <rPh sb="2" eb="4">
      <t>バンゴウ</t>
    </rPh>
    <phoneticPr fontId="38"/>
  </si>
  <si>
    <t>代表者職</t>
    <rPh sb="0" eb="3">
      <t>ダイヒョウシャ</t>
    </rPh>
    <rPh sb="3" eb="4">
      <t>ショク</t>
    </rPh>
    <phoneticPr fontId="38"/>
  </si>
  <si>
    <t>電子メール</t>
    <rPh sb="0" eb="2">
      <t>デンシ</t>
    </rPh>
    <phoneticPr fontId="38"/>
  </si>
  <si>
    <t>支店名</t>
    <rPh sb="0" eb="3">
      <t>シテンメイ</t>
    </rPh>
    <phoneticPr fontId="38"/>
  </si>
  <si>
    <t>預金種別</t>
    <rPh sb="0" eb="2">
      <t>ヨキン</t>
    </rPh>
    <rPh sb="2" eb="4">
      <t>シュベツ</t>
    </rPh>
    <phoneticPr fontId="38"/>
  </si>
  <si>
    <t>医療機関名</t>
    <rPh sb="0" eb="4">
      <t>イリョウキカン</t>
    </rPh>
    <rPh sb="4" eb="5">
      <t>メイ</t>
    </rPh>
    <phoneticPr fontId="38"/>
  </si>
  <si>
    <t>法人名</t>
    <rPh sb="0" eb="2">
      <t>ホウジン</t>
    </rPh>
    <rPh sb="2" eb="3">
      <t>メイ</t>
    </rPh>
    <phoneticPr fontId="38"/>
  </si>
  <si>
    <t>郵便番号</t>
    <rPh sb="0" eb="4">
      <t>ユウビンバンゴウ</t>
    </rPh>
    <phoneticPr fontId="38"/>
  </si>
  <si>
    <t>申請年月日</t>
    <rPh sb="0" eb="2">
      <t>シンセイ</t>
    </rPh>
    <rPh sb="2" eb="5">
      <t>ネンガッピ</t>
    </rPh>
    <phoneticPr fontId="38"/>
  </si>
  <si>
    <t>支給申請額(円)</t>
    <phoneticPr fontId="38"/>
  </si>
  <si>
    <t>振込口座</t>
    <rPh sb="0" eb="2">
      <t>フリコミ</t>
    </rPh>
    <rPh sb="2" eb="4">
      <t>コウザ</t>
    </rPh>
    <phoneticPr fontId="38"/>
  </si>
  <si>
    <t>ヨミガナ</t>
    <phoneticPr fontId="38"/>
  </si>
  <si>
    <t>氏名</t>
    <phoneticPr fontId="38"/>
  </si>
  <si>
    <t>文字列</t>
    <rPh sb="0" eb="3">
      <t>モジレツ</t>
    </rPh>
    <phoneticPr fontId="38"/>
  </si>
  <si>
    <t>数値</t>
    <rPh sb="0" eb="2">
      <t>スウチ</t>
    </rPh>
    <phoneticPr fontId="38"/>
  </si>
  <si>
    <t>住所</t>
    <rPh sb="0" eb="2">
      <t>ジュウショ</t>
    </rPh>
    <phoneticPr fontId="38"/>
  </si>
  <si>
    <t>ファクシミリ</t>
  </si>
  <si>
    <t>西暦</t>
    <rPh sb="0" eb="2">
      <t>セイレキ</t>
    </rPh>
    <phoneticPr fontId="38"/>
  </si>
  <si>
    <t>和暦</t>
    <rPh sb="0" eb="2">
      <t>ワレキ</t>
    </rPh>
    <phoneticPr fontId="38"/>
  </si>
  <si>
    <t>合計</t>
    <rPh sb="0" eb="2">
      <t>ゴウケイ</t>
    </rPh>
    <phoneticPr fontId="38"/>
  </si>
  <si>
    <t>金融機関名</t>
    <rPh sb="0" eb="2">
      <t>キンユウ</t>
    </rPh>
    <rPh sb="2" eb="4">
      <t>キカン</t>
    </rPh>
    <rPh sb="4" eb="5">
      <t>メイ</t>
    </rPh>
    <phoneticPr fontId="38"/>
  </si>
  <si>
    <t>金融機関コード</t>
    <rPh sb="0" eb="2">
      <t>キンユウ</t>
    </rPh>
    <rPh sb="2" eb="4">
      <t>キカン</t>
    </rPh>
    <phoneticPr fontId="38"/>
  </si>
  <si>
    <t>支店コード</t>
    <rPh sb="0" eb="2">
      <t>シテン</t>
    </rPh>
    <phoneticPr fontId="38"/>
  </si>
  <si>
    <t>口座番号</t>
    <rPh sb="0" eb="2">
      <t>コウザ</t>
    </rPh>
    <rPh sb="2" eb="4">
      <t>バンゴウ</t>
    </rPh>
    <phoneticPr fontId="38"/>
  </si>
  <si>
    <t>口座振替名義人</t>
    <rPh sb="0" eb="2">
      <t>コウザ</t>
    </rPh>
    <rPh sb="2" eb="4">
      <t>フリカエ</t>
    </rPh>
    <rPh sb="4" eb="7">
      <t>メイギニン</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</si>
  <si>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</si>
  <si>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</si>
  <si>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</si>
  <si>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</si>
  <si>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</si>
  <si>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</si>
  <si>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</si>
  <si>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</si>
  <si>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</si>
  <si>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</si>
  <si>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</si>
  <si>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</si>
  <si>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</si>
  <si>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</si>
  <si>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</si>
  <si>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</si>
  <si>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</si>
  <si>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</si>
  <si>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</si>
  <si>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</si>
  <si>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</si>
  <si>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</si>
  <si>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</si>
  <si>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</si>
  <si>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</si>
  <si>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</si>
  <si>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</si>
  <si>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</si>
  <si>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</si>
  <si>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</si>
  <si>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</si>
  <si>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</si>
  <si>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</si>
  <si>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</si>
  <si>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</si>
  <si>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</si>
  <si>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</si>
  <si>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</si>
  <si>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</si>
  <si>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</si>
  <si>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</si>
  <si>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</si>
  <si>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</si>
  <si>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</si>
  <si>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</si>
  <si>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</si>
  <si>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</si>
  <si>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</si>
  <si>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病院物価支援事業</t>
    <phoneticPr fontId="37"/>
  </si>
  <si>
    <t>病院賃上げ支援事業</t>
    <phoneticPr fontId="37"/>
  </si>
  <si>
    <t>保険医療機関コード</t>
    <rPh sb="0" eb="2">
      <t>ホケン</t>
    </rPh>
    <rPh sb="2" eb="6">
      <t>イリョウキカン</t>
    </rPh>
    <phoneticPr fontId="38"/>
  </si>
  <si>
    <t>開設者：</t>
    <rPh sb="0" eb="3">
      <t>カイセツシャ</t>
    </rPh>
    <phoneticPr fontId="38"/>
  </si>
  <si>
    <t>賃金改善の総額</t>
    <phoneticPr fontId="37"/>
  </si>
  <si>
    <t>❶：賃金改善の総額</t>
    <rPh sb="2" eb="4">
      <t>チンギン</t>
    </rPh>
    <rPh sb="4" eb="6">
      <t>カイゼン</t>
    </rPh>
    <rPh sb="7" eb="9">
      <t>ソウガク</t>
    </rPh>
    <phoneticPr fontId="37"/>
  </si>
  <si>
    <t>交付確定額</t>
    <rPh sb="0" eb="2">
      <t>コウフ</t>
    </rPh>
    <rPh sb="2" eb="5">
      <t>カクテイガク</t>
    </rPh>
    <phoneticPr fontId="37"/>
  </si>
  <si>
    <t>無床診療所の名称：</t>
    <rPh sb="0" eb="2">
      <t>ムショウ</t>
    </rPh>
    <rPh sb="2" eb="5">
      <t>シンリョウジョ</t>
    </rPh>
    <rPh sb="6" eb="8">
      <t>メイショウ</t>
    </rPh>
    <phoneticPr fontId="38"/>
  </si>
  <si>
    <t>薬局の名称：</t>
    <rPh sb="0" eb="2">
      <t>ヤッキョク</t>
    </rPh>
    <rPh sb="3" eb="5">
      <t>メイショウ</t>
    </rPh>
    <phoneticPr fontId="38"/>
  </si>
  <si>
    <t>訪問看護ステーションの名称：</t>
    <rPh sb="0" eb="2">
      <t>ホウモン</t>
    </rPh>
    <rPh sb="2" eb="4">
      <t>カンゴ</t>
    </rPh>
    <rPh sb="11" eb="13">
      <t>メイショウ</t>
    </rPh>
    <phoneticPr fontId="38"/>
  </si>
  <si>
    <t>委任状の有無：</t>
    <rPh sb="0" eb="3">
      <t>イニンジョウ</t>
    </rPh>
    <rPh sb="4" eb="6">
      <t>ウム</t>
    </rPh>
    <phoneticPr fontId="37"/>
  </si>
  <si>
    <t>委任状の有無</t>
    <rPh sb="0" eb="3">
      <t>イニンジョウ</t>
    </rPh>
    <rPh sb="4" eb="6">
      <t>ウム</t>
    </rPh>
    <phoneticPr fontId="37"/>
  </si>
  <si>
    <t>管理者</t>
    <rPh sb="0" eb="3">
      <t>カンリシャ</t>
    </rPh>
    <phoneticPr fontId="38"/>
  </si>
  <si>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</si>
  <si>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</si>
  <si>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</si>
  <si>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</si>
  <si>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</si>
  <si>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</si>
  <si>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</si>
  <si>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</si>
  <si>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</si>
  <si>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Ⅶ　対象人数
（常勤換算数）</t>
    <rPh sb="2" eb="4">
      <t>タイショウ</t>
    </rPh>
    <rPh sb="4" eb="6">
      <t>ニンズウ</t>
    </rPh>
    <rPh sb="8" eb="10">
      <t>ジョウキン</t>
    </rPh>
    <rPh sb="10" eb="12">
      <t>カンサン</t>
    </rPh>
    <rPh sb="12" eb="13">
      <t>スウ</t>
    </rPh>
    <phoneticPr fontId="37"/>
  </si>
  <si>
    <t>第６号様式（無床診療所）</t>
    <rPh sb="6" eb="8">
      <t>ムショウ</t>
    </rPh>
    <rPh sb="8" eb="11">
      <t>シンリョウジョ</t>
    </rPh>
    <phoneticPr fontId="38"/>
  </si>
  <si>
    <t>第７号様式（無床診療所）</t>
    <rPh sb="6" eb="8">
      <t>ムショウ</t>
    </rPh>
    <rPh sb="8" eb="11">
      <t>シンリョウジョ</t>
    </rPh>
    <phoneticPr fontId="38"/>
  </si>
  <si>
    <t>第６号様式（訪問看護ステーション）</t>
    <rPh sb="6" eb="8">
      <t>ホウモン</t>
    </rPh>
    <rPh sb="8" eb="10">
      <t>カンゴ</t>
    </rPh>
    <phoneticPr fontId="38"/>
  </si>
  <si>
    <t>第７号様式（訪問看護ステーション）</t>
    <rPh sb="6" eb="8">
      <t>ホウモン</t>
    </rPh>
    <rPh sb="8" eb="10">
      <t>カンゴ</t>
    </rPh>
    <phoneticPr fontId="38"/>
  </si>
  <si>
    <t>第６号様式（薬局）</t>
    <rPh sb="6" eb="8">
      <t>ヤッキョク</t>
    </rPh>
    <phoneticPr fontId="38"/>
  </si>
  <si>
    <t>令和　　年　　月　　日</t>
    <rPh sb="0" eb="2">
      <t>レイワ</t>
    </rPh>
    <rPh sb="4" eb="5">
      <t>ネン</t>
    </rPh>
    <rPh sb="7" eb="8">
      <t>ガツ</t>
    </rPh>
    <rPh sb="10" eb="11">
      <t>ニチ</t>
    </rPh>
    <phoneticPr fontId="37"/>
  </si>
  <si>
    <t>新潟県医療機関等における賃上げ・物価上昇に対する支援事業補助金交付要綱に基づき、次のとおり報告します。</t>
    <rPh sb="45" eb="47">
      <t>ホウコク</t>
    </rPh>
    <phoneticPr fontId="37"/>
  </si>
  <si>
    <t>第１号様式別紙のとおり</t>
    <phoneticPr fontId="37"/>
  </si>
  <si>
    <t>代表者氏名：</t>
    <rPh sb="0" eb="3">
      <t>ダイヒョウシャ</t>
    </rPh>
    <rPh sb="3" eb="5">
      <t>シメイ</t>
    </rPh>
    <phoneticPr fontId="38"/>
  </si>
  <si>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8"/>
  </si>
  <si>
    <t>（記載要領）</t>
    <rPh sb="1" eb="3">
      <t>キサイ</t>
    </rPh>
    <rPh sb="3" eb="5">
      <t>ヨウリョウ</t>
    </rPh>
    <phoneticPr fontId="38"/>
  </si>
  <si>
    <t>左側（Ｆ列）：開設者名を記載してください。（例：医療法人○○会　理事長　○○　○○）
右側（Ｋ列）：❶は賃金改善の総額が転記されます。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7"/>
  </si>
  <si>
    <r>
      <t>左側（Ｆ列）：施設の名称を記載してください。（例：医療法人○○会　▲▲医院）
右側（Ｋ列）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7"/>
  </si>
  <si>
    <t>❶－❷が自動計算されます。</t>
    <rPh sb="4" eb="6">
      <t>ジドウ</t>
    </rPh>
    <rPh sb="6" eb="8">
      <t>ケイサン</t>
    </rPh>
    <phoneticPr fontId="37"/>
  </si>
  <si>
    <t>❷≧❸の判定（×は返還あり）</t>
    <rPh sb="4" eb="6">
      <t>ハンテイ</t>
    </rPh>
    <rPh sb="9" eb="11">
      <t>ヘンカン</t>
    </rPh>
    <phoneticPr fontId="37"/>
  </si>
  <si>
    <t>左側（Ｆ列）：給付金の対象となる補助対象経費が給付金の支給額と同額以上であることを判定します。
右側（Ｋ列）：❸は「賃上げ支援事業」の交付決定通知書から転記してください。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7"/>
  </si>
  <si>
    <t>❸－❷：返還額（千円未満切り捨て）</t>
    <rPh sb="4" eb="7">
      <t>ヘンカンガク</t>
    </rPh>
    <rPh sb="8" eb="10">
      <t>センエン</t>
    </rPh>
    <rPh sb="10" eb="12">
      <t>ミマン</t>
    </rPh>
    <rPh sb="12" eb="13">
      <t>キ</t>
    </rPh>
    <rPh sb="14" eb="15">
      <t>ス</t>
    </rPh>
    <phoneticPr fontId="37"/>
  </si>
  <si>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7"/>
  </si>
  <si>
    <t>賃金改善（全体）の内容</t>
    <rPh sb="0" eb="2">
      <t>チンギン</t>
    </rPh>
    <rPh sb="2" eb="4">
      <t>カイゼン</t>
    </rPh>
    <rPh sb="5" eb="7">
      <t>ゼンタイ</t>
    </rPh>
    <rPh sb="9" eb="11">
      <t>ナイヨウ</t>
    </rPh>
    <phoneticPr fontId="37"/>
  </si>
  <si>
    <t>②月額または
月額換算額</t>
    <rPh sb="1" eb="3">
      <t>ゲツガク</t>
    </rPh>
    <rPh sb="7" eb="9">
      <t>ゲツガク</t>
    </rPh>
    <rPh sb="9" eb="11">
      <t>カンサン</t>
    </rPh>
    <rPh sb="11" eb="12">
      <t>ガク</t>
    </rPh>
    <phoneticPr fontId="37"/>
  </si>
  <si>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7"/>
  </si>
  <si>
    <t>①対象人数
（常勤換算数）
（自動転記）</t>
    <rPh sb="1" eb="3">
      <t>タイショウ</t>
    </rPh>
    <rPh sb="3" eb="5">
      <t>ニンズウ</t>
    </rPh>
    <rPh sb="7" eb="9">
      <t>ジョウキン</t>
    </rPh>
    <rPh sb="9" eb="11">
      <t>カンサン</t>
    </rPh>
    <rPh sb="11" eb="12">
      <t>スウ</t>
    </rPh>
    <rPh sb="15" eb="17">
      <t>ジドウ</t>
    </rPh>
    <rPh sb="17" eb="19">
      <t>テンキ</t>
    </rPh>
    <phoneticPr fontId="37"/>
  </si>
  <si>
    <t>②月額または
月額換算額
（自動転記）</t>
    <rPh sb="1" eb="3">
      <t>ゲツガク</t>
    </rPh>
    <rPh sb="7" eb="9">
      <t>ゲツガク</t>
    </rPh>
    <rPh sb="9" eb="11">
      <t>カンサン</t>
    </rPh>
    <rPh sb="11" eb="12">
      <t>ガク</t>
    </rPh>
    <rPh sb="14" eb="16">
      <t>ジドウ</t>
    </rPh>
    <rPh sb="16" eb="18">
      <t>テンキ</t>
    </rPh>
    <phoneticPr fontId="37"/>
  </si>
  <si>
    <t>③月数
（自動転記）</t>
    <rPh sb="1" eb="3">
      <t>ゲッスウ</t>
    </rPh>
    <rPh sb="5" eb="7">
      <t>ジドウ</t>
    </rPh>
    <rPh sb="7" eb="9">
      <t>テンキ</t>
    </rPh>
    <phoneticPr fontId="37"/>
  </si>
  <si>
    <t>賃金改善の総額
（自動計算）</t>
    <rPh sb="9" eb="11">
      <t>ジドウ</t>
    </rPh>
    <rPh sb="11" eb="13">
      <t>ケイサン</t>
    </rPh>
    <phoneticPr fontId="37"/>
  </si>
  <si>
    <t>　基本給の引き上げ（①対象人数×②月額×③月数）</t>
    <phoneticPr fontId="37"/>
  </si>
  <si>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8"/>
  </si>
  <si>
    <t>　毎月決まって支払われる手当の引き上げ（①対象人数×②月額×③月数）</t>
    <phoneticPr fontId="37"/>
  </si>
  <si>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8"/>
  </si>
  <si>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38"/>
  </si>
  <si>
    <r>
      <rPr>
        <b/>
        <sz val="11"/>
        <color rgb="FFFF0000"/>
        <rFont val="ＭＳ Ｐゴシック"/>
        <family val="3"/>
        <charset val="128"/>
        <scheme val="minor"/>
      </rPr>
      <t>（給付金を充て、算出可能な場合のみ記載）</t>
    </r>
    <r>
      <rPr>
        <b/>
        <sz val="11"/>
        <color theme="1"/>
        <rFont val="ＭＳ Ｐゴシック"/>
        <family val="3"/>
        <charset val="128"/>
        <scheme val="minor"/>
      </rPr>
      <t xml:space="preserve">
　基本給や毎月決まって支払われる手当の引き上げに伴う賞与、時間外手当、法定福利費（事業主負担分を含む。）等の増加分に用いた金額（算出が難しいは上記に含めてください。）</t>
    </r>
    <rPh sb="42" eb="45">
      <t>キホンキュウ</t>
    </rPh>
    <rPh sb="46" eb="48">
      <t>マイゲツ</t>
    </rPh>
    <rPh sb="48" eb="49">
      <t>キ</t>
    </rPh>
    <rPh sb="52" eb="54">
      <t>シハラ</t>
    </rPh>
    <rPh sb="57" eb="59">
      <t>テアテ</t>
    </rPh>
    <rPh sb="60" eb="61">
      <t>ヒ</t>
    </rPh>
    <rPh sb="62" eb="63">
      <t>ア</t>
    </rPh>
    <rPh sb="65" eb="66">
      <t>トモナ</t>
    </rPh>
    <rPh sb="67" eb="69">
      <t>ショウヨ</t>
    </rPh>
    <rPh sb="70" eb="73">
      <t>ジカンガイ</t>
    </rPh>
    <rPh sb="73" eb="75">
      <t>テアテ</t>
    </rPh>
    <rPh sb="76" eb="78">
      <t>ホウテイ</t>
    </rPh>
    <rPh sb="78" eb="81">
      <t>フクリヒ</t>
    </rPh>
    <rPh sb="82" eb="85">
      <t>ジギョウヌシ</t>
    </rPh>
    <rPh sb="85" eb="88">
      <t>フタンブン</t>
    </rPh>
    <rPh sb="89" eb="90">
      <t>フク</t>
    </rPh>
    <rPh sb="93" eb="94">
      <t>トウ</t>
    </rPh>
    <rPh sb="95" eb="98">
      <t>ゾウカブン</t>
    </rPh>
    <rPh sb="99" eb="100">
      <t>モチ</t>
    </rPh>
    <rPh sb="102" eb="104">
      <t>キンガクサンシュツムズカジョウキフク</t>
    </rPh>
    <phoneticPr fontId="38"/>
  </si>
  <si>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</si>
  <si>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t>給付金を活用して令和７年12月分から令和８年３月分までの最大４ヶ月分として支給した特別手当の金額（円単位）を直接入力してください。</t>
    <rPh sb="15" eb="16">
      <t>ブン</t>
    </rPh>
    <rPh sb="24" eb="25">
      <t>ブン</t>
    </rPh>
    <rPh sb="28" eb="30">
      <t>サイダイ</t>
    </rPh>
    <rPh sb="32" eb="33">
      <t>ゲツ</t>
    </rPh>
    <rPh sb="33" eb="34">
      <t>ブン</t>
    </rPh>
    <rPh sb="49" eb="50">
      <t>エン</t>
    </rPh>
    <rPh sb="50" eb="52">
      <t>タンイ</t>
    </rPh>
    <rPh sb="54" eb="56">
      <t>チョクセツ</t>
    </rPh>
    <rPh sb="56" eb="58">
      <t>ニュウリョク</t>
    </rPh>
    <phoneticPr fontId="38"/>
  </si>
  <si>
    <t>令和７年度の対象職員のベースアップについて、令和７年３月31日時点の賃金水準と比較して2.0％を上回って実施している場合は、令和７年12月から令和８年５月までの間の当該2.0％を上回る部分（別紙にて算定）を上記とは別に含めることが可能</t>
    <phoneticPr fontId="37"/>
  </si>
  <si>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</si>
  <si>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以下、給付金を活用した、個別職種の賃金改善の内容について記載してください。
政策上の必要性から把握するものであり、補助金の交付額には影響しません。
職種ごとの賃金改善の総額と薬局全体の賃金改善の総額が一致しなくても差し支えありません。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7" eb="89">
      <t>ヤッキョク</t>
    </rPh>
    <phoneticPr fontId="37"/>
  </si>
  <si>
    <t>薬剤師の賃金改善の内容</t>
    <rPh sb="0" eb="3">
      <t>ヤクザイシ</t>
    </rPh>
    <rPh sb="4" eb="6">
      <t>チンギン</t>
    </rPh>
    <rPh sb="6" eb="8">
      <t>カイゼン</t>
    </rPh>
    <rPh sb="9" eb="11">
      <t>ナイヨウ</t>
    </rPh>
    <phoneticPr fontId="37"/>
  </si>
  <si>
    <t>②月額または
月額換算額</t>
    <rPh sb="1" eb="3">
      <t>ゲツガク</t>
    </rPh>
    <phoneticPr fontId="37"/>
  </si>
  <si>
    <t>事務職員の賃金改善の内容</t>
    <rPh sb="0" eb="2">
      <t>ジム</t>
    </rPh>
    <rPh sb="2" eb="4">
      <t>ショクイン</t>
    </rPh>
    <rPh sb="5" eb="7">
      <t>チンギン</t>
    </rPh>
    <rPh sb="7" eb="9">
      <t>カイゼン</t>
    </rPh>
    <rPh sb="10" eb="12">
      <t>ナイヨウ</t>
    </rPh>
    <phoneticPr fontId="37"/>
  </si>
  <si>
    <t>（給付金を充てた場合のみ記載）
　基本給や毎月決まって支払われる手当の引き上げに伴う賞与、時間外手当、法定福利費（事業主負担分を含む。）等の増加分に用いた金額（算出が難しいは上記に含めてください。）</t>
    <rPh sb="1" eb="4">
      <t>キュウフキン</t>
    </rPh>
    <rPh sb="5" eb="6">
      <t>ア</t>
    </rPh>
    <rPh sb="8" eb="10">
      <t>バアイ</t>
    </rPh>
    <rPh sb="12" eb="14">
      <t>キサイ</t>
    </rPh>
    <rPh sb="17" eb="20">
      <t>キホンキュウ</t>
    </rPh>
    <rPh sb="21" eb="23">
      <t>マイゲツ</t>
    </rPh>
    <rPh sb="23" eb="24">
      <t>キ</t>
    </rPh>
    <rPh sb="27" eb="29">
      <t>シハラ</t>
    </rPh>
    <rPh sb="32" eb="34">
      <t>テアテ</t>
    </rPh>
    <rPh sb="35" eb="36">
      <t>ヒ</t>
    </rPh>
    <rPh sb="37" eb="38">
      <t>ア</t>
    </rPh>
    <rPh sb="40" eb="41">
      <t>トモナ</t>
    </rPh>
    <rPh sb="42" eb="44">
      <t>ショウヨ</t>
    </rPh>
    <rPh sb="45" eb="48">
      <t>ジカンガイ</t>
    </rPh>
    <rPh sb="48" eb="50">
      <t>テアテ</t>
    </rPh>
    <rPh sb="51" eb="53">
      <t>ホウテイ</t>
    </rPh>
    <rPh sb="53" eb="56">
      <t>フクリヒ</t>
    </rPh>
    <rPh sb="57" eb="60">
      <t>ジギョウヌシ</t>
    </rPh>
    <rPh sb="60" eb="63">
      <t>フタンブン</t>
    </rPh>
    <rPh sb="64" eb="65">
      <t>フク</t>
    </rPh>
    <rPh sb="68" eb="69">
      <t>トウ</t>
    </rPh>
    <rPh sb="70" eb="73">
      <t>ゾウカブン</t>
    </rPh>
    <rPh sb="74" eb="75">
      <t>モチ</t>
    </rPh>
    <rPh sb="77" eb="79">
      <t>キンガク</t>
    </rPh>
    <rPh sb="80" eb="82">
      <t>サンシュツ</t>
    </rPh>
    <rPh sb="83" eb="84">
      <t>ムズカ</t>
    </rPh>
    <rPh sb="87" eb="89">
      <t>ジョウキ</t>
    </rPh>
    <rPh sb="90" eb="91">
      <t>フク</t>
    </rPh>
    <phoneticPr fontId="38"/>
  </si>
  <si>
    <t>賃金改善の内容（※）</t>
    <rPh sb="0" eb="2">
      <t>チンギン</t>
    </rPh>
    <rPh sb="2" eb="4">
      <t>カイゼン</t>
    </rPh>
    <rPh sb="5" eb="7">
      <t>ナイヨウ</t>
    </rPh>
    <phoneticPr fontId="37"/>
  </si>
  <si>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7"/>
  </si>
  <si>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7"/>
  </si>
  <si>
    <r>
      <rPr>
        <b/>
        <sz val="18"/>
        <color rgb="FFFF0000"/>
        <rFont val="ＭＳ Ｐゴシック"/>
        <family val="3"/>
        <charset val="128"/>
        <scheme val="minor"/>
      </rPr>
      <t>１名あたり平均額</t>
    </r>
    <r>
      <rPr>
        <b/>
        <sz val="11"/>
        <color theme="1"/>
        <rFont val="ＭＳ Ｐゴシック"/>
        <family val="3"/>
        <charset val="128"/>
        <scheme val="minor"/>
      </rPr>
      <t xml:space="preserve">
（対象職員・対象職種・役職によって異なる場合は加重平均してください）</t>
    </r>
    <rPh sb="1" eb="2">
      <t>メイ</t>
    </rPh>
    <rPh sb="5" eb="8">
      <t>ヘイキンガク</t>
    </rPh>
    <phoneticPr fontId="38"/>
  </si>
  <si>
    <t>❸：賃上げ支援事業の支給額</t>
    <rPh sb="2" eb="4">
      <t>チンア</t>
    </rPh>
    <rPh sb="5" eb="7">
      <t>シエン</t>
    </rPh>
    <rPh sb="7" eb="9">
      <t>ジギョウ</t>
    </rPh>
    <rPh sb="10" eb="13">
      <t>シキュウガク</t>
    </rPh>
    <phoneticPr fontId="37"/>
  </si>
  <si>
    <t>❷：補助対象経費（千円未満切り捨て）</t>
    <rPh sb="2" eb="4">
      <t>ホジョ</t>
    </rPh>
    <rPh sb="4" eb="6">
      <t>タイショウ</t>
    </rPh>
    <rPh sb="6" eb="8">
      <t>ケイヒ</t>
    </rPh>
    <rPh sb="9" eb="11">
      <t>センエン</t>
    </rPh>
    <rPh sb="11" eb="13">
      <t>ミマン</t>
    </rPh>
    <rPh sb="13" eb="14">
      <t>キ</t>
    </rPh>
    <rPh sb="15" eb="16">
      <t>ス</t>
    </rPh>
    <phoneticPr fontId="37"/>
  </si>
  <si>
    <t>（賃金改善に係る診療報酬及び他の補助金等を受けた場合その額（あれば入力））</t>
    <rPh sb="33" eb="35">
      <t>ニュウリョク</t>
    </rPh>
    <phoneticPr fontId="37"/>
  </si>
  <si>
    <t>第７号様式（薬局）</t>
    <rPh sb="0" eb="1">
      <t>ダイ</t>
    </rPh>
    <rPh sb="2" eb="3">
      <t>ゴウ</t>
    </rPh>
    <rPh sb="3" eb="5">
      <t>ヨウシキ</t>
    </rPh>
    <rPh sb="6" eb="8">
      <t>ヤッキョク</t>
    </rPh>
    <phoneticPr fontId="38"/>
  </si>
  <si>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t>
    </r>
    <r>
      <rPr>
        <b/>
        <u/>
        <sz val="18"/>
        <color theme="8" tint="-0.249977111117893"/>
        <rFont val="ＭＳ Ｐゴシック"/>
        <family val="3"/>
        <charset val="128"/>
        <scheme val="minor"/>
      </rPr>
      <t>例外的な運用を行った場合のみ</t>
    </r>
    <r>
      <rPr>
        <b/>
        <sz val="11"/>
        <color rgb="FFFF0000"/>
        <rFont val="ＭＳ Ｐゴシック"/>
        <family val="3"/>
        <charset val="128"/>
        <scheme val="minor"/>
      </rPr>
      <t>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7"/>
  </si>
  <si>
    <r>
      <rPr>
        <b/>
        <sz val="18"/>
        <color rgb="FFFF0000"/>
        <rFont val="ＭＳ Ｐゴシック"/>
        <family val="3"/>
        <charset val="128"/>
        <scheme val="minor"/>
      </rPr>
      <t>１名あたり平均額</t>
    </r>
    <r>
      <rPr>
        <b/>
        <sz val="11"/>
        <color theme="1"/>
        <rFont val="ＭＳ Ｐゴシック"/>
        <family val="3"/>
        <charset val="128"/>
        <scheme val="minor"/>
      </rPr>
      <t xml:space="preserve">
</t>
    </r>
    <r>
      <rPr>
        <b/>
        <sz val="14"/>
        <color theme="1"/>
        <rFont val="ＭＳ Ｐゴシック"/>
        <family val="3"/>
        <charset val="128"/>
        <scheme val="minor"/>
      </rPr>
      <t>（対象職員・対象職種・役職によって異なる場合は加重平均してください）</t>
    </r>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</si>
  <si>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以下、給付金を活用した、個別職種の賃金改善の内容について記載してください。
政策上の必要性から把握するものであり、補助金の交付額には影響しません。
職種ごとの賃金改善の総額と訪問看護ステーション全体の賃金改善の総額が一致しなくても差し支えありません。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phoneticPr fontId="37"/>
  </si>
  <si>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7"/>
  </si>
  <si>
    <t>看護補助者の賃金改善の内容</t>
    <rPh sb="0" eb="2">
      <t>カンゴ</t>
    </rPh>
    <rPh sb="2" eb="5">
      <t>ホジョシャ</t>
    </rPh>
    <rPh sb="6" eb="8">
      <t>チンギン</t>
    </rPh>
    <rPh sb="8" eb="10">
      <t>カイゼン</t>
    </rPh>
    <rPh sb="11" eb="13">
      <t>ナイヨウ</t>
    </rPh>
    <phoneticPr fontId="37"/>
  </si>
  <si>
    <t>（上記職種以外の職員）
その他職員の賃金改善の内容</t>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7"/>
  </si>
  <si>
    <r>
      <rPr>
        <b/>
        <sz val="11"/>
        <color rgb="FFFF0000"/>
        <rFont val="ＭＳ Ｐゴシック"/>
        <family val="3"/>
        <charset val="128"/>
        <scheme val="minor"/>
      </rPr>
      <t xml:space="preserve">（言語聴覚士単独の賃金表がある場合は必ず記載）
</t>
    </r>
    <r>
      <rPr>
        <b/>
        <sz val="16"/>
        <color theme="1"/>
        <rFont val="ＭＳ Ｐゴシック"/>
        <family val="3"/>
        <charset val="128"/>
        <scheme val="minor"/>
      </rPr>
      <t>言語聴覚士の賃金改善の内容</t>
    </r>
    <rPh sb="1" eb="3">
      <t>ゲンゴ</t>
    </rPh>
    <rPh sb="3" eb="6">
      <t>チョウカクシチンギンカイゼンナイヨウ</t>
    </rPh>
    <rPh sb="18" eb="19">
      <t>カナラ</t>
    </rPh>
    <phoneticPr fontId="37"/>
  </si>
  <si>
    <r>
      <rPr>
        <b/>
        <sz val="11"/>
        <color rgb="FFFF0000"/>
        <rFont val="ＭＳ Ｐゴシック"/>
        <family val="3"/>
        <charset val="128"/>
        <scheme val="minor"/>
      </rPr>
      <t xml:space="preserve">（作業療法士単独の賃金表がある場合は必ず記載）
</t>
    </r>
    <r>
      <rPr>
        <b/>
        <sz val="16"/>
        <color theme="1"/>
        <rFont val="ＭＳ Ｐゴシック"/>
        <family val="3"/>
        <charset val="128"/>
        <scheme val="minor"/>
      </rPr>
      <t>作業療法士の賃金改善の内容</t>
    </r>
    <rPh sb="18" eb="19">
      <t>カナラ</t>
    </rPh>
    <phoneticPr fontId="37"/>
  </si>
  <si>
    <r>
      <rPr>
        <b/>
        <sz val="11"/>
        <color rgb="FFFF0000"/>
        <rFont val="ＭＳ Ｐゴシック"/>
        <family val="3"/>
        <charset val="128"/>
        <scheme val="minor"/>
      </rPr>
      <t xml:space="preserve">（理学療法士単独の賃金表がある場合は必ず記載）
</t>
    </r>
    <r>
      <rPr>
        <b/>
        <sz val="16"/>
        <color theme="1"/>
        <rFont val="ＭＳ Ｐゴシック"/>
        <family val="3"/>
        <charset val="128"/>
        <scheme val="minor"/>
      </rPr>
      <t>理学療法士の賃金改善の内容</t>
    </r>
    <rPh sb="1" eb="3">
      <t>リガク</t>
    </rPh>
    <rPh sb="3" eb="6">
      <t>リョウホウシ</t>
    </rPh>
    <rPh sb="6" eb="8">
      <t>タンドク</t>
    </rPh>
    <rPh sb="9" eb="12">
      <t>チンギンヒョウ</t>
    </rPh>
    <rPh sb="15" eb="17">
      <t>バアイ</t>
    </rPh>
    <rPh sb="18" eb="19">
      <t>カナラ</t>
    </rPh>
    <rPh sb="20" eb="22">
      <t>キサイ</t>
    </rPh>
    <rPh sb="30" eb="32">
      <t>チンギン</t>
    </rPh>
    <rPh sb="32" eb="34">
      <t>カイゼン</t>
    </rPh>
    <rPh sb="35" eb="37">
      <t>ナイヨウ</t>
    </rPh>
    <phoneticPr fontId="37"/>
  </si>
  <si>
    <r>
      <rPr>
        <b/>
        <sz val="11"/>
        <color rgb="FFFF0000"/>
        <rFont val="ＭＳ Ｐゴシック"/>
        <family val="3"/>
        <charset val="128"/>
        <scheme val="minor"/>
      </rPr>
      <t xml:space="preserve">（常勤（換算しない）10人以上を雇用している場合は必ず記載）
</t>
    </r>
    <r>
      <rPr>
        <b/>
        <sz val="16"/>
        <color theme="1"/>
        <rFont val="ＭＳ Ｐゴシック"/>
        <family val="3"/>
        <charset val="128"/>
        <scheme val="minor"/>
      </rPr>
      <t>リハビリ職種（理学療法士、作業療法士、言語聴覚士）の賃金改善の内容</t>
    </r>
    <rPh sb="1" eb="3">
      <t>ジョウキン</t>
    </rPh>
    <rPh sb="4" eb="6">
      <t>カンサン</t>
    </rPh>
    <rPh sb="12" eb="13">
      <t>ニン</t>
    </rPh>
    <rPh sb="13" eb="15">
      <t>イジョウ</t>
    </rPh>
    <rPh sb="16" eb="18">
      <t>コヨウ</t>
    </rPh>
    <rPh sb="22" eb="24">
      <t>バアイ</t>
    </rPh>
    <rPh sb="25" eb="26">
      <t>カナラ</t>
    </rPh>
    <rPh sb="27" eb="29">
      <t>キサイ</t>
    </rPh>
    <rPh sb="35" eb="37">
      <t>ショクシュ</t>
    </rPh>
    <rPh sb="57" eb="59">
      <t>チンギン</t>
    </rPh>
    <rPh sb="59" eb="61">
      <t>カイゼン</t>
    </rPh>
    <rPh sb="62" eb="64">
      <t>ナイヨウ</t>
    </rPh>
    <phoneticPr fontId="37"/>
  </si>
  <si>
    <t>以下、給付金を活用した、個別職種の賃金改善の内容について記載してください。
政策上の必要性から把握するものであり、補助金の交付額には影響しません。
職種ごとの賃金改善の総額と無床診療所全体の賃金改善の総額が一致しなくても差し支えありません。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7" eb="89">
      <t>ムショウ</t>
    </rPh>
    <rPh sb="89" eb="92">
      <t>シンリョウジョ</t>
    </rPh>
    <phoneticPr fontId="37"/>
  </si>
  <si>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7"/>
  </si>
  <si>
    <t>歯科衛生士の賃金改善の内容</t>
    <rPh sb="0" eb="2">
      <t>シカ</t>
    </rPh>
    <rPh sb="2" eb="5">
      <t>エイセイシ</t>
    </rPh>
    <rPh sb="6" eb="8">
      <t>チンギン</t>
    </rPh>
    <rPh sb="8" eb="10">
      <t>カイゼン</t>
    </rPh>
    <rPh sb="11" eb="13">
      <t>ナイヨウ</t>
    </rPh>
    <phoneticPr fontId="37"/>
  </si>
  <si>
    <t>第６号様式（有床診療所）</t>
    <rPh sb="8" eb="11">
      <t>シンリョウジョ</t>
    </rPh>
    <phoneticPr fontId="38"/>
  </si>
  <si>
    <t>有床診療所の名称：</t>
    <rPh sb="2" eb="5">
      <t>シンリョウジョ</t>
    </rPh>
    <rPh sb="6" eb="8">
      <t>メイショウ</t>
    </rPh>
    <phoneticPr fontId="38"/>
  </si>
  <si>
    <t>以下、給付金を活用した、個別職種の賃金改善の内容について記載してください。
政策上の必要性から把握するものであり、補助金の交付額には影響しません。
職種ごとの賃金改善の総額と有床診療所全体の賃金改善の総額が一致しなくても差し支えありません。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9" eb="92">
      <t>シンリョウジョ</t>
    </rPh>
    <phoneticPr fontId="37"/>
  </si>
  <si>
    <t>第７号様式（有床診療所）</t>
    <rPh sb="8" eb="11">
      <t>シンリョウジョ</t>
    </rPh>
    <phoneticPr fontId="38"/>
  </si>
  <si>
    <t>令和　８年　７月３１日</t>
    <rPh sb="0" eb="2">
      <t>レイワ</t>
    </rPh>
    <rPh sb="4" eb="5">
      <t>ネン</t>
    </rPh>
    <rPh sb="7" eb="8">
      <t>ガツ</t>
    </rPh>
    <rPh sb="10" eb="11">
      <t>ニチ</t>
    </rPh>
    <phoneticPr fontId="37"/>
  </si>
  <si>
    <t>令和８年６月１日時点で令和８年度診療報酬改定による見直し後のベースアップ評価料の届出の有無</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phoneticPr fontId="37"/>
  </si>
  <si>
    <t>○or×を入力→</t>
    <rPh sb="5" eb="7">
      <t>ニュウリョク</t>
    </rPh>
    <phoneticPr fontId="37"/>
  </si>
  <si>
    <r>
      <t>令和８年６月１日時点で令和８年度診療報酬改定による見直し後のベースアップ評価料の届出の有無</t>
    </r>
    <r>
      <rPr>
        <b/>
        <u/>
        <sz val="12"/>
        <color rgb="FFFF0000"/>
        <rFont val="ＭＳ ゴシック"/>
        <family val="3"/>
        <charset val="128"/>
      </rPr>
      <t>（３月１日時点のベースアップ評価料届出ができなかった施設）</t>
    </r>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rPh sb="47" eb="48">
      <t>ガツ</t>
    </rPh>
    <rPh sb="49" eb="50">
      <t>ニチ</t>
    </rPh>
    <rPh sb="50" eb="52">
      <t>ジテン</t>
    </rPh>
    <rPh sb="59" eb="62">
      <t>ヒョウカリョウ</t>
    </rPh>
    <rPh sb="62" eb="63">
      <t>トド</t>
    </rPh>
    <rPh sb="63" eb="64">
      <t>デ</t>
    </rPh>
    <rPh sb="71" eb="73">
      <t>シセツ</t>
    </rPh>
    <phoneticPr fontId="37"/>
  </si>
  <si>
    <t>　基本給の引き上げ</t>
    <rPh sb="1" eb="4">
      <t>キホンキュウ</t>
    </rPh>
    <rPh sb="5" eb="6">
      <t>ヒ</t>
    </rPh>
    <rPh sb="7" eb="8">
      <t>ア</t>
    </rPh>
    <phoneticPr fontId="38"/>
  </si>
  <si>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8"/>
  </si>
  <si>
    <t>　一時金または特別手当</t>
    <rPh sb="1" eb="4">
      <t>イチジキン</t>
    </rPh>
    <rPh sb="7" eb="9">
      <t>トクベツ</t>
    </rPh>
    <rPh sb="9" eb="11">
      <t>テアテ</t>
    </rPh>
    <phoneticPr fontId="38"/>
  </si>
  <si>
    <t>　一時金または特別手当
（①対象人数×②月額×③月数）</t>
    <rPh sb="1" eb="4">
      <t>イチジキン</t>
    </rPh>
    <rPh sb="7" eb="9">
      <t>トクベツ</t>
    </rPh>
    <rPh sb="9" eb="11">
      <t>テアテ</t>
    </rPh>
    <rPh sb="14" eb="16">
      <t>タイショウ</t>
    </rPh>
    <rPh sb="16" eb="18">
      <t>ニンズウ</t>
    </rPh>
    <rPh sb="20" eb="22">
      <t>ゲツガク</t>
    </rPh>
    <rPh sb="24" eb="26">
      <t>ゲッスウ</t>
    </rPh>
    <phoneticPr fontId="38"/>
  </si>
  <si>
    <r>
      <t>　令和７年度の対象職員の</t>
    </r>
    <r>
      <rPr>
        <b/>
        <sz val="14"/>
        <color theme="8" tint="-0.249977111117893"/>
        <rFont val="ＭＳ Ｐゴシック"/>
        <family val="3"/>
        <charset val="128"/>
        <scheme val="minor"/>
      </rPr>
      <t>基本給</t>
    </r>
    <r>
      <rPr>
        <b/>
        <sz val="11"/>
        <color rgb="FFFF0000"/>
        <rFont val="ＭＳ Ｐゴシック"/>
        <family val="3"/>
        <charset val="128"/>
        <scheme val="minor"/>
      </rPr>
      <t>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</si>
  <si>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b/>
        <sz val="11"/>
        <color rgb="FFFF0000"/>
        <rFont val="ＭＳ Ｐゴシック"/>
        <family val="3"/>
        <charset val="128"/>
        <scheme val="minor"/>
      </rPr>
      <t>毎月決まって支払われる</t>
    </r>
    <r>
      <rPr>
        <b/>
        <sz val="14"/>
        <color theme="8" tint="-0.249977111117893"/>
        <rFont val="ＭＳ Ｐゴシック"/>
        <family val="3"/>
        <charset val="128"/>
        <scheme val="minor"/>
      </rPr>
      <t>手当</t>
    </r>
    <r>
      <rPr>
        <b/>
        <sz val="11"/>
        <color rgb="FFFF0000"/>
        <rFont val="ＭＳ Ｐゴシック"/>
        <family val="3"/>
        <charset val="128"/>
        <scheme val="minor"/>
      </rPr>
      <t>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</si>
  <si>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t>6/1変更様式</t>
    <rPh sb="3" eb="7">
      <t>ヘンコウヨウシキ</t>
    </rPh>
    <phoneticPr fontId="37"/>
  </si>
  <si>
    <t>○</t>
    <phoneticPr fontId="37"/>
  </si>
  <si>
    <r>
      <t>令和８年６月１日時点で令和８年度診療報酬改定による見直し後のベースアップ評価料の届出の有無</t>
    </r>
    <r>
      <rPr>
        <b/>
        <u/>
        <sz val="12"/>
        <color rgb="FFFF0000"/>
        <rFont val="ＭＳ ゴシック"/>
        <family val="3"/>
        <charset val="128"/>
      </rPr>
      <t>（３月１日時点のベースアップ評価料届出が制度上不可だった施設）</t>
    </r>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rPh sb="47" eb="48">
      <t>ガツ</t>
    </rPh>
    <rPh sb="49" eb="50">
      <t>ニチ</t>
    </rPh>
    <rPh sb="50" eb="52">
      <t>ジテン</t>
    </rPh>
    <rPh sb="59" eb="62">
      <t>ヒョウカリョウ</t>
    </rPh>
    <rPh sb="62" eb="63">
      <t>トド</t>
    </rPh>
    <rPh sb="63" eb="64">
      <t>デ</t>
    </rPh>
    <rPh sb="65" eb="67">
      <t>セイド</t>
    </rPh>
    <rPh sb="67" eb="68">
      <t>ジョウ</t>
    </rPh>
    <rPh sb="68" eb="70">
      <t>フカ</t>
    </rPh>
    <rPh sb="73" eb="75">
      <t>シセツ</t>
    </rPh>
    <phoneticPr fontId="37"/>
  </si>
  <si>
    <t>40歳未満の勤務薬剤師の賃金改善の内容</t>
    <phoneticPr fontId="37"/>
  </si>
  <si>
    <t>無</t>
    <rPh sb="0" eb="1">
      <t>ナシ</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</si>
</sst>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yyyy&quot;年&quot;m&quot;月&quot;d&quot;日&quot;;@"/>
    <numFmt numFmtId="177" formatCode="[$]ggge&quot;年&quot;m&quot;月&quot;d&quot;日&quot;;@" x16r2:formatCode16="[$-ja-JP-x-gannen]ggge&quot;年&quot;m&quot;月&quot;d&quot;日&quot;;@"/>
    <numFmt numFmtId="179" formatCode="#,##0&quot;円&quot;"/>
    <numFmt numFmtId="180" formatCode="#,##0&quot;人&quot;"/>
    <numFmt numFmtId="181" formatCode="#,##0&quot;月&quot;"/>
    <numFmt numFmtId="182" formatCode="0.0%"/>
    <numFmt numFmtId="186" formatCode="#,##0&quot;ヶ月&quot;"/>
    <numFmt numFmtId="187" formatCode="#,##0&quot;ヶ月分&quot;"/>
  </numFmts>
  <fonts count="7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b/>
      <sz val="12"/>
      <color theme="1"/>
      <name val="ＭＳ Ｐゴシック"/>
      <family val="3"/>
      <charset val="128"/>
      <scheme val="minor"/>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sz val="12"/>
      <color rgb="FFC00000"/>
      <name val="ＭＳ ゴシック"/>
      <family val="3"/>
      <charset val="128"/>
    </font>
    <font>
      <b/>
      <sz val="14"/>
      <color rgb="FFC00000"/>
      <name val="ＭＳ Ｐゴシック"/>
      <family val="3"/>
      <charset val="128"/>
      <scheme val="minor"/>
    </font>
    <font>
      <u/>
      <sz val="12"/>
      <color rgb="FFC00000"/>
      <name val="ＭＳ ゴシック"/>
      <family val="3"/>
      <charset val="128"/>
    </font>
    <font>
      <b/>
      <u/>
      <sz val="12"/>
      <color rgb="FFC00000"/>
      <name val="ＭＳ ゴシック"/>
      <family val="3"/>
      <charset val="128"/>
    </font>
    <font>
      <sz val="11"/>
      <color rgb="FFC00000"/>
      <name val="ＭＳ Ｐゴシック"/>
      <family val="3"/>
      <charset val="128"/>
      <scheme val="minor"/>
    </font>
    <font>
      <b/>
      <sz val="11"/>
      <color indexed="81"/>
      <name val="MS P ゴシック"/>
      <family val="3"/>
      <charset val="128"/>
    </font>
    <font>
      <b/>
      <sz val="12"/>
      <color indexed="81"/>
      <name val="MS P ゴシック"/>
      <family val="3"/>
      <charset val="128"/>
    </font>
    <font>
      <b/>
      <sz val="16"/>
      <color theme="1"/>
      <name val="ＭＳ Ｐゴシック"/>
      <family val="3"/>
      <charset val="128"/>
      <scheme val="minor"/>
    </font>
    <font>
      <b/>
      <sz val="11"/>
      <color rgb="FFFF0000"/>
      <name val="ＭＳ Ｐゴシック"/>
      <family val="3"/>
      <charset val="128"/>
      <scheme val="minor"/>
    </font>
    <font>
      <b/>
      <sz val="20"/>
      <color theme="1"/>
      <name val="ＭＳ Ｐゴシック"/>
      <family val="3"/>
      <charset val="128"/>
      <scheme val="minor"/>
    </font>
    <font>
      <b/>
      <sz val="14"/>
      <color rgb="FFFF0000"/>
      <name val="ＭＳ Ｐゴシック"/>
      <family val="3"/>
      <charset val="128"/>
      <scheme val="minor"/>
    </font>
    <font>
      <b/>
      <u/>
      <sz val="11"/>
      <color theme="1"/>
      <name val="ＭＳ Ｐゴシック"/>
      <family val="3"/>
      <charset val="128"/>
      <scheme val="minor"/>
    </font>
    <font>
      <b/>
      <sz val="18"/>
      <color rgb="FFFF0000"/>
      <name val="ＭＳ Ｐゴシック"/>
      <family val="3"/>
      <charset val="128"/>
      <scheme val="minor"/>
    </font>
    <font>
      <b/>
      <u/>
      <sz val="12"/>
      <color rgb="FFFF0000"/>
      <name val="ＭＳ ゴシック"/>
      <family val="3"/>
      <charset val="128"/>
    </font>
    <font>
      <b/>
      <u/>
      <sz val="14"/>
      <color theme="1"/>
      <name val="ＭＳ ゴシック"/>
      <family val="3"/>
      <charset val="128"/>
    </font>
    <font>
      <b/>
      <u/>
      <sz val="18"/>
      <color theme="8" tint="-0.249977111117893"/>
      <name val="ＭＳ Ｐゴシック"/>
      <family val="3"/>
      <charset val="128"/>
      <scheme val="minor"/>
    </font>
    <font>
      <b/>
      <sz val="11"/>
      <color rgb="FFC00000"/>
      <name val="ＭＳ Ｐゴシック"/>
      <family val="3"/>
      <charset val="128"/>
      <scheme val="minor"/>
    </font>
    <font>
      <b/>
      <u/>
      <sz val="14"/>
      <color rgb="FFC00000"/>
      <name val="ＭＳ ゴシック"/>
      <family val="3"/>
      <charset val="128"/>
    </font>
    <font>
      <sz val="18"/>
      <color theme="1"/>
      <name val="ＭＳ Ｐゴシック"/>
      <family val="2"/>
      <charset val="128"/>
      <scheme val="minor"/>
    </font>
    <font>
      <b/>
      <sz val="14"/>
      <color theme="8" tint="-0.249977111117893"/>
      <name val="ＭＳ Ｐゴシック"/>
      <family val="3"/>
      <charset val="128"/>
      <scheme val="minor"/>
    </font>
    <font>
      <b/>
      <sz val="11"/>
      <name val="ＭＳ Ｐゴシック"/>
      <family val="3"/>
      <charset val="128"/>
      <scheme val="minor"/>
    </font>
  </fonts>
  <fills count="4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79998168889431442"/>
        <bgColor indexed="64"/>
      </patternFill>
    </fill>
  </fills>
  <borders count="35">
    <border>
      <left/>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diagonalDown="1">
      <left/>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96">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9" applyNumberFormat="0" applyAlignment="0" applyProtection="0">
      <alignment vertical="center"/>
    </xf>
    <xf numFmtId="0" fontId="24" fillId="27" borderId="0" applyNumberFormat="0" applyBorder="0" applyAlignment="0" applyProtection="0">
      <alignment vertical="center"/>
    </xf>
    <xf numFmtId="0" fontId="20" fillId="28" borderId="10" applyNumberFormat="0" applyFont="0" applyAlignment="0" applyProtection="0">
      <alignment vertical="center"/>
    </xf>
    <xf numFmtId="0" fontId="25" fillId="0" borderId="11" applyNumberFormat="0" applyFill="0" applyAlignment="0" applyProtection="0">
      <alignment vertical="center"/>
    </xf>
    <xf numFmtId="0" fontId="26" fillId="29" borderId="0" applyNumberFormat="0" applyBorder="0" applyAlignment="0" applyProtection="0">
      <alignment vertical="center"/>
    </xf>
    <xf numFmtId="0" fontId="27" fillId="30" borderId="12" applyNumberFormat="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30" borderId="17" applyNumberFormat="0" applyAlignment="0" applyProtection="0">
      <alignment vertical="center"/>
    </xf>
    <xf numFmtId="0" fontId="34" fillId="0" borderId="0" applyNumberFormat="0" applyFill="0" applyBorder="0" applyAlignment="0" applyProtection="0">
      <alignment vertical="center"/>
    </xf>
    <xf numFmtId="0" fontId="35" fillId="31" borderId="12"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3" fillId="0" borderId="0"/>
    <xf numFmtId="38" fontId="43"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4" fillId="0" borderId="0">
      <alignment vertical="center"/>
    </xf>
    <xf numFmtId="0" fontId="17" fillId="0" borderId="0">
      <alignment vertical="center"/>
    </xf>
    <xf numFmtId="38" fontId="17" fillId="0" borderId="0" applyFont="0" applyFill="0" applyBorder="0" applyAlignment="0" applyProtection="0">
      <alignment vertical="center"/>
    </xf>
    <xf numFmtId="0" fontId="44"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6" fillId="0" borderId="0">
      <alignment vertical="center"/>
    </xf>
    <xf numFmtId="9" fontId="20" fillId="0" borderId="0" applyFont="0" applyFill="0" applyBorder="0" applyAlignment="0" applyProtection="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cellStyleXfs>
  <cellXfs count="126">
    <xf numFmtId="0" fontId="0" fillId="0" borderId="0" xfId="0">
      <alignment vertical="center"/>
    </xf>
    <xf numFmtId="0" fontId="15" fillId="0" borderId="0" xfId="57">
      <alignment vertical="center"/>
    </xf>
    <xf numFmtId="0" fontId="45" fillId="34" borderId="19" xfId="58" applyFont="1" applyFill="1" applyBorder="1">
      <alignment vertical="center"/>
    </xf>
    <xf numFmtId="0" fontId="45" fillId="34" borderId="20" xfId="58" applyFont="1" applyFill="1" applyBorder="1">
      <alignment vertical="center"/>
    </xf>
    <xf numFmtId="0" fontId="21" fillId="34" borderId="21" xfId="58" applyFont="1" applyFill="1" applyBorder="1">
      <alignment vertical="center"/>
    </xf>
    <xf numFmtId="0" fontId="14" fillId="35" borderId="19" xfId="58" applyFill="1" applyBorder="1">
      <alignment vertical="center"/>
    </xf>
    <xf numFmtId="0" fontId="14" fillId="35" borderId="20" xfId="58" applyFill="1" applyBorder="1">
      <alignment vertical="center"/>
    </xf>
    <xf numFmtId="0" fontId="14" fillId="36" borderId="20" xfId="58" applyFill="1" applyBorder="1">
      <alignment vertical="center"/>
    </xf>
    <xf numFmtId="0" fontId="14" fillId="33" borderId="20" xfId="58" applyFill="1" applyBorder="1">
      <alignment vertical="center"/>
    </xf>
    <xf numFmtId="0" fontId="14" fillId="33" borderId="21" xfId="58" applyFill="1" applyBorder="1">
      <alignment vertical="center"/>
    </xf>
    <xf numFmtId="0" fontId="14" fillId="0" borderId="0" xfId="58">
      <alignment vertical="center"/>
    </xf>
    <xf numFmtId="0" fontId="21" fillId="34" borderId="22" xfId="58" applyFont="1" applyFill="1" applyBorder="1">
      <alignment vertical="center"/>
    </xf>
    <xf numFmtId="0" fontId="21" fillId="34" borderId="23" xfId="58" applyFont="1" applyFill="1" applyBorder="1">
      <alignment vertical="center"/>
    </xf>
    <xf numFmtId="0" fontId="21" fillId="34" borderId="24" xfId="58" applyFont="1" applyFill="1" applyBorder="1">
      <alignment vertical="center"/>
    </xf>
    <xf numFmtId="0" fontId="14" fillId="35" borderId="22" xfId="58" applyFill="1" applyBorder="1">
      <alignment vertical="center"/>
    </xf>
    <xf numFmtId="0" fontId="14" fillId="35" borderId="23" xfId="58" applyFill="1" applyBorder="1">
      <alignment vertical="center"/>
    </xf>
    <xf numFmtId="0" fontId="14" fillId="36" borderId="23" xfId="58" applyFill="1" applyBorder="1">
      <alignment vertical="center"/>
    </xf>
    <xf numFmtId="0" fontId="14" fillId="33" borderId="23" xfId="58" applyFill="1" applyBorder="1">
      <alignment vertical="center"/>
    </xf>
    <xf numFmtId="0" fontId="14" fillId="33" borderId="24" xfId="58" applyFill="1" applyBorder="1">
      <alignment vertical="center"/>
    </xf>
    <xf numFmtId="0" fontId="14" fillId="0" borderId="25" xfId="58" applyBorder="1">
      <alignment vertical="center"/>
    </xf>
    <xf numFmtId="0" fontId="14" fillId="0" borderId="26" xfId="58" applyBorder="1">
      <alignment vertical="center"/>
    </xf>
    <xf numFmtId="0" fontId="14" fillId="0" borderId="27" xfId="58" applyBorder="1">
      <alignment vertical="center"/>
    </xf>
    <xf numFmtId="0" fontId="14" fillId="0" borderId="28" xfId="58" applyBorder="1">
      <alignment vertical="center"/>
    </xf>
    <xf numFmtId="0" fontId="14" fillId="0" borderId="26" xfId="58" applyBorder="1" applyAlignment="1">
      <alignment horizontal="right" vertical="center"/>
    </xf>
    <xf numFmtId="176" fontId="14" fillId="0" borderId="26" xfId="58" applyNumberFormat="1" applyBorder="1" applyAlignment="1">
      <alignment horizontal="right" vertical="center"/>
    </xf>
    <xf numFmtId="177" fontId="14" fillId="0" borderId="26" xfId="58" applyNumberFormat="1" applyBorder="1">
      <alignment vertical="center"/>
    </xf>
    <xf numFmtId="38" fontId="14" fillId="0" borderId="26" xfId="58" applyNumberFormat="1" applyBorder="1">
      <alignment vertical="center"/>
    </xf>
    <xf numFmtId="14" fontId="14" fillId="0" borderId="0" xfId="58" applyNumberFormat="1">
      <alignment vertical="center"/>
    </xf>
    <xf numFmtId="0" fontId="9" fillId="36" borderId="23" xfId="58" applyFont="1" applyFill="1" applyBorder="1">
      <alignment vertical="center"/>
    </xf>
    <xf numFmtId="179" fontId="48" fillId="38" borderId="0" xfId="68" applyNumberFormat="1" applyFont="1" applyFill="1" applyAlignment="1" applyProtection="1">
      <alignment horizontal="right" vertical="center"/>
      <protection locked="0"/>
    </xf>
    <xf numFmtId="0" fontId="7" fillId="0" borderId="0" xfId="58" applyFont="1">
      <alignment vertical="center"/>
    </xf>
    <xf numFmtId="0" fontId="5" fillId="0" borderId="0" xfId="73">
      <alignment vertical="center"/>
    </xf>
    <xf numFmtId="0" fontId="5" fillId="0" borderId="0" xfId="73" applyAlignment="1">
      <alignment horizontal="center" vertical="center"/>
    </xf>
    <xf numFmtId="0" fontId="46" fillId="0" borderId="0" xfId="73" applyFont="1" applyProtection="1">
      <alignment vertical="center"/>
      <protection locked="0"/>
    </xf>
    <xf numFmtId="0" fontId="46" fillId="38" borderId="0" xfId="73" applyFont="1" applyFill="1" applyAlignment="1" applyProtection="1">
      <alignment horizontal="right" vertical="center"/>
      <protection locked="0"/>
    </xf>
    <xf numFmtId="0" fontId="5" fillId="0" borderId="0" xfId="73" applyAlignment="1">
      <alignment vertical="center" wrapText="1"/>
    </xf>
    <xf numFmtId="180" fontId="32" fillId="37" borderId="7" xfId="73" applyNumberFormat="1" applyFont="1" applyFill="1" applyBorder="1" applyAlignment="1">
      <alignment horizontal="center" vertical="center" wrapText="1"/>
    </xf>
    <xf numFmtId="179" fontId="32" fillId="37" borderId="7" xfId="73" applyNumberFormat="1" applyFont="1" applyFill="1" applyBorder="1" applyAlignment="1">
      <alignment horizontal="center" vertical="center" wrapText="1"/>
    </xf>
    <xf numFmtId="181" fontId="32" fillId="37" borderId="7" xfId="73" applyNumberFormat="1" applyFont="1" applyFill="1" applyBorder="1" applyAlignment="1">
      <alignment horizontal="center" vertical="center" wrapText="1"/>
    </xf>
    <xf numFmtId="182" fontId="32" fillId="0" borderId="7" xfId="72" applyNumberFormat="1" applyFont="1" applyBorder="1" applyAlignment="1">
      <alignment horizontal="center" vertical="center" wrapText="1"/>
    </xf>
    <xf numFmtId="179" fontId="32" fillId="0" borderId="7" xfId="72" applyNumberFormat="1" applyFont="1" applyBorder="1" applyAlignment="1">
      <alignment horizontal="center" vertical="center" wrapText="1"/>
    </xf>
    <xf numFmtId="179" fontId="32" fillId="37" borderId="7" xfId="72" applyNumberFormat="1" applyFont="1" applyFill="1" applyBorder="1" applyAlignment="1">
      <alignment horizontal="center" vertical="center" wrapText="1"/>
    </xf>
    <xf numFmtId="181" fontId="32" fillId="37" borderId="7" xfId="72" applyNumberFormat="1" applyFont="1" applyFill="1" applyBorder="1" applyAlignment="1">
      <alignment horizontal="center" vertical="center" wrapText="1"/>
    </xf>
    <xf numFmtId="180" fontId="32" fillId="37" borderId="7" xfId="72" applyNumberFormat="1" applyFont="1" applyFill="1" applyBorder="1" applyAlignment="1">
      <alignment horizontal="center" vertical="center" wrapText="1"/>
    </xf>
    <xf numFmtId="0" fontId="50" fillId="0" borderId="0" xfId="73" applyFont="1">
      <alignment vertical="center"/>
    </xf>
    <xf numFmtId="0" fontId="50" fillId="0" borderId="0" xfId="73" applyFont="1" applyAlignment="1">
      <alignment vertical="center" shrinkToFit="1"/>
    </xf>
    <xf numFmtId="0" fontId="52" fillId="0" borderId="0" xfId="73" applyFont="1" applyProtection="1">
      <alignment vertical="center"/>
      <protection locked="0"/>
    </xf>
    <xf numFmtId="0" fontId="53" fillId="0" borderId="0" xfId="73" applyFont="1" applyAlignment="1">
      <alignment vertical="center" wrapText="1"/>
    </xf>
    <xf numFmtId="0" fontId="53" fillId="0" borderId="0" xfId="73" applyFont="1">
      <alignment vertical="center"/>
    </xf>
    <xf numFmtId="0" fontId="49" fillId="37" borderId="0" xfId="69" applyFont="1" applyFill="1" applyAlignment="1" applyProtection="1">
      <alignment horizontal="right" vertical="center"/>
      <protection locked="0"/>
    </xf>
    <xf numFmtId="0" fontId="32" fillId="39" borderId="7" xfId="75" applyFont="1" applyFill="1" applyBorder="1" applyAlignment="1">
      <alignment vertical="center" wrapText="1"/>
    </xf>
    <xf numFmtId="0" fontId="32" fillId="39" borderId="7" xfId="75" applyFont="1" applyFill="1" applyBorder="1" applyAlignment="1">
      <alignment horizontal="center" vertical="center" wrapText="1"/>
    </xf>
    <xf numFmtId="0" fontId="0" fillId="0" borderId="0" xfId="75" applyFont="1" applyAlignment="1">
      <alignment vertical="center" wrapText="1"/>
    </xf>
    <xf numFmtId="0" fontId="4" fillId="0" borderId="0" xfId="75">
      <alignment vertical="center"/>
    </xf>
    <xf numFmtId="0" fontId="47" fillId="0" borderId="0" xfId="75" applyFont="1" applyAlignment="1">
      <alignment vertical="center" wrapText="1"/>
    </xf>
    <xf numFmtId="0" fontId="4" fillId="0" borderId="0" xfId="75" applyAlignment="1">
      <alignment vertical="center" wrapText="1"/>
    </xf>
    <xf numFmtId="0" fontId="20" fillId="0" borderId="0" xfId="75" applyFont="1" applyAlignment="1">
      <alignment vertical="center" wrapText="1"/>
    </xf>
    <xf numFmtId="0" fontId="32" fillId="0" borderId="7" xfId="75" applyFont="1" applyBorder="1" applyAlignment="1">
      <alignment vertical="center" wrapText="1"/>
    </xf>
    <xf numFmtId="179" fontId="32" fillId="37" borderId="7" xfId="75" applyNumberFormat="1" applyFont="1" applyFill="1" applyBorder="1" applyAlignment="1">
      <alignment horizontal="center" vertical="center" wrapText="1"/>
    </xf>
    <xf numFmtId="186" fontId="32" fillId="37" borderId="7" xfId="72" applyNumberFormat="1" applyFont="1" applyFill="1" applyBorder="1" applyAlignment="1">
      <alignment horizontal="center" vertical="center" wrapText="1"/>
    </xf>
    <xf numFmtId="179" fontId="32" fillId="0" borderId="7" xfId="75" applyNumberFormat="1" applyFont="1" applyBorder="1" applyAlignment="1">
      <alignment horizontal="center" vertical="center" wrapText="1"/>
    </xf>
    <xf numFmtId="0" fontId="4" fillId="0" borderId="0" xfId="75" applyAlignment="1">
      <alignment horizontal="center" vertical="center"/>
    </xf>
    <xf numFmtId="0" fontId="48" fillId="0" borderId="0" xfId="75" applyFont="1" applyProtection="1">
      <alignment vertical="center"/>
      <protection locked="0"/>
    </xf>
    <xf numFmtId="0" fontId="48" fillId="0" borderId="0" xfId="75" applyFont="1" applyAlignment="1" applyProtection="1">
      <alignment horizontal="center" vertical="center"/>
      <protection locked="0"/>
    </xf>
    <xf numFmtId="0" fontId="48" fillId="0" borderId="0" xfId="75" applyFont="1">
      <alignment vertical="center"/>
    </xf>
    <xf numFmtId="180" fontId="32" fillId="37" borderId="7" xfId="75" applyNumberFormat="1" applyFont="1" applyFill="1" applyBorder="1" applyAlignment="1">
      <alignment horizontal="center" vertical="center" wrapText="1"/>
    </xf>
    <xf numFmtId="186" fontId="32" fillId="37" borderId="7" xfId="75" applyNumberFormat="1" applyFont="1" applyFill="1" applyBorder="1" applyAlignment="1">
      <alignment horizontal="center" vertical="center" wrapText="1"/>
    </xf>
    <xf numFmtId="180" fontId="32" fillId="0" borderId="7" xfId="75" applyNumberFormat="1" applyFont="1" applyBorder="1" applyAlignment="1">
      <alignment horizontal="center" vertical="center" wrapText="1"/>
    </xf>
    <xf numFmtId="186" fontId="32" fillId="0" borderId="7" xfId="75" applyNumberFormat="1" applyFont="1" applyBorder="1" applyAlignment="1">
      <alignment horizontal="center" vertical="center" wrapText="1"/>
    </xf>
    <xf numFmtId="0" fontId="32" fillId="0" borderId="29" xfId="75" applyFont="1" applyBorder="1" applyAlignment="1">
      <alignment vertical="center" wrapText="1"/>
    </xf>
    <xf numFmtId="179" fontId="32" fillId="0" borderId="30" xfId="75" applyNumberFormat="1" applyFont="1" applyBorder="1" applyAlignment="1">
      <alignment horizontal="center" vertical="center" wrapText="1"/>
    </xf>
    <xf numFmtId="0" fontId="52" fillId="38" borderId="0" xfId="75" applyFont="1" applyFill="1" applyAlignment="1" applyProtection="1">
      <alignment horizontal="right" vertical="center"/>
      <protection locked="0"/>
    </xf>
    <xf numFmtId="179" fontId="52" fillId="38" borderId="0" xfId="68" applyNumberFormat="1" applyFont="1" applyFill="1" applyAlignment="1" applyProtection="1">
      <alignment horizontal="right" vertical="center"/>
      <protection locked="0"/>
    </xf>
    <xf numFmtId="0" fontId="52" fillId="0" borderId="0" xfId="75" applyFont="1">
      <alignment vertical="center"/>
    </xf>
    <xf numFmtId="179" fontId="63" fillId="38" borderId="0" xfId="75" applyNumberFormat="1" applyFont="1" applyFill="1" applyAlignment="1" applyProtection="1">
      <alignment horizontal="right" vertical="center"/>
      <protection locked="0"/>
    </xf>
    <xf numFmtId="0" fontId="51" fillId="0" borderId="0" xfId="73" applyFont="1" applyAlignment="1" applyProtection="1">
      <alignment horizontal="right" vertical="center" wrapText="1"/>
      <protection locked="0"/>
    </xf>
    <xf numFmtId="0" fontId="32" fillId="39" borderId="3" xfId="75" applyFont="1" applyFill="1" applyBorder="1" applyAlignment="1">
      <alignment horizontal="center" vertical="center" wrapText="1"/>
    </xf>
    <xf numFmtId="0" fontId="58" fillId="40" borderId="34" xfId="75" applyFont="1" applyFill="1" applyBorder="1" applyAlignment="1">
      <alignment vertical="center" wrapText="1"/>
    </xf>
    <xf numFmtId="0" fontId="58" fillId="41" borderId="34" xfId="75" applyFont="1" applyFill="1" applyBorder="1" applyAlignment="1">
      <alignment vertical="center" wrapText="1"/>
    </xf>
    <xf numFmtId="187" fontId="65" fillId="0" borderId="7" xfId="75" applyNumberFormat="1" applyFont="1" applyBorder="1" applyAlignment="1">
      <alignment horizontal="center" vertical="center" wrapText="1"/>
    </xf>
    <xf numFmtId="179" fontId="66" fillId="38" borderId="0" xfId="75" applyNumberFormat="1" applyFont="1" applyFill="1" applyAlignment="1" applyProtection="1">
      <alignment horizontal="right" vertical="center"/>
      <protection locked="0"/>
    </xf>
    <xf numFmtId="0" fontId="32" fillId="41" borderId="7" xfId="75" applyFont="1" applyFill="1" applyBorder="1" applyAlignment="1">
      <alignment vertical="center" wrapText="1"/>
    </xf>
    <xf numFmtId="0" fontId="58" fillId="0" borderId="0" xfId="75" applyFont="1" applyAlignment="1">
      <alignment vertical="center" wrapText="1"/>
    </xf>
    <xf numFmtId="179" fontId="62" fillId="37" borderId="0" xfId="68" applyNumberFormat="1" applyFont="1" applyFill="1" applyAlignment="1" applyProtection="1">
      <alignment horizontal="right" vertical="center"/>
      <protection locked="0"/>
    </xf>
    <xf numFmtId="180" fontId="57" fillId="37" borderId="7" xfId="73" applyNumberFormat="1" applyFont="1" applyFill="1" applyBorder="1" applyAlignment="1">
      <alignment horizontal="center" vertical="center" wrapText="1"/>
    </xf>
    <xf numFmtId="179" fontId="57" fillId="37" borderId="7" xfId="73" applyNumberFormat="1" applyFont="1" applyFill="1" applyBorder="1" applyAlignment="1">
      <alignment horizontal="center" vertical="center" wrapText="1"/>
    </xf>
    <xf numFmtId="181" fontId="57" fillId="37" borderId="7" xfId="73" applyNumberFormat="1" applyFont="1" applyFill="1" applyBorder="1" applyAlignment="1">
      <alignment horizontal="center" vertical="center" wrapText="1"/>
    </xf>
    <xf numFmtId="180" fontId="57" fillId="37" borderId="7" xfId="75" applyNumberFormat="1" applyFont="1" applyFill="1" applyBorder="1" applyAlignment="1">
      <alignment horizontal="center" vertical="center" wrapText="1"/>
    </xf>
    <xf numFmtId="179" fontId="57" fillId="37" borderId="7" xfId="75" applyNumberFormat="1" applyFont="1" applyFill="1" applyBorder="1" applyAlignment="1">
      <alignment horizontal="center" vertical="center" wrapText="1"/>
    </xf>
    <xf numFmtId="0" fontId="67" fillId="0" borderId="0" xfId="75" applyFont="1" applyAlignment="1">
      <alignment vertical="center" wrapText="1"/>
    </xf>
    <xf numFmtId="0" fontId="42" fillId="0" borderId="0" xfId="75" applyFont="1" applyAlignment="1">
      <alignment horizontal="right" vertical="center"/>
    </xf>
    <xf numFmtId="0" fontId="48" fillId="38" borderId="0" xfId="92" applyFont="1" applyFill="1" applyAlignment="1" applyProtection="1">
      <alignment horizontal="right" vertical="center"/>
      <protection locked="0"/>
    </xf>
    <xf numFmtId="0" fontId="32" fillId="0" borderId="7" xfId="69" applyFont="1" applyBorder="1" applyAlignment="1">
      <alignment vertical="center" wrapText="1"/>
    </xf>
    <xf numFmtId="0" fontId="2" fillId="0" borderId="0" xfId="73" applyFont="1" applyAlignment="1">
      <alignment horizontal="center" vertical="center"/>
    </xf>
    <xf numFmtId="0" fontId="39" fillId="41" borderId="7" xfId="75" applyFont="1" applyFill="1" applyBorder="1" applyAlignment="1">
      <alignment vertical="center" wrapText="1"/>
    </xf>
    <xf numFmtId="187" fontId="69" fillId="37" borderId="7" xfId="75" applyNumberFormat="1" applyFont="1" applyFill="1" applyBorder="1" applyAlignment="1">
      <alignment horizontal="center" vertical="center" wrapText="1"/>
    </xf>
    <xf numFmtId="187" fontId="57" fillId="37" borderId="7" xfId="75" applyNumberFormat="1" applyFont="1" applyFill="1" applyBorder="1" applyAlignment="1">
      <alignment horizontal="center" vertical="center" wrapText="1"/>
    </xf>
    <xf numFmtId="0" fontId="48" fillId="37" borderId="0" xfId="92" applyFont="1" applyFill="1" applyAlignment="1" applyProtection="1">
      <alignment horizontal="right" vertical="center"/>
      <protection locked="0"/>
    </xf>
    <xf numFmtId="0" fontId="59" fillId="0" borderId="4" xfId="75" applyFont="1" applyBorder="1" applyAlignment="1">
      <alignment horizontal="center" vertical="center" wrapText="1"/>
    </xf>
    <xf numFmtId="0" fontId="59" fillId="0" borderId="2" xfId="75" applyFont="1" applyBorder="1" applyAlignment="1">
      <alignment horizontal="center" vertical="center" wrapText="1"/>
    </xf>
    <xf numFmtId="0" fontId="59" fillId="0" borderId="3" xfId="75" applyFont="1" applyBorder="1" applyAlignment="1">
      <alignment horizontal="center" vertical="center" wrapText="1"/>
    </xf>
    <xf numFmtId="0" fontId="56" fillId="0" borderId="0" xfId="75" applyFont="1" applyAlignment="1">
      <alignment horizontal="center" vertical="center" wrapText="1"/>
    </xf>
    <xf numFmtId="0" fontId="56" fillId="0" borderId="0" xfId="75" applyFont="1" applyAlignment="1">
      <alignment horizontal="center" vertical="center"/>
    </xf>
    <xf numFmtId="0" fontId="32" fillId="0" borderId="7" xfId="75" applyFont="1" applyBorder="1" applyAlignment="1">
      <alignment horizontal="center" vertical="center" wrapText="1"/>
    </xf>
    <xf numFmtId="0" fontId="47" fillId="0" borderId="7" xfId="75" applyFont="1" applyBorder="1" applyAlignment="1">
      <alignment horizontal="center" vertical="center" wrapText="1"/>
    </xf>
    <xf numFmtId="0" fontId="32" fillId="0" borderId="31" xfId="75" applyFont="1" applyBorder="1" applyAlignment="1">
      <alignment horizontal="center" vertical="center" wrapText="1"/>
    </xf>
    <xf numFmtId="0" fontId="32" fillId="0" borderId="29" xfId="75" applyFont="1" applyBorder="1" applyAlignment="1">
      <alignment horizontal="center" vertical="center" wrapText="1"/>
    </xf>
    <xf numFmtId="0" fontId="32" fillId="0" borderId="32" xfId="75" applyFont="1" applyBorder="1" applyAlignment="1">
      <alignment horizontal="center" vertical="center" wrapText="1"/>
    </xf>
    <xf numFmtId="0" fontId="32" fillId="0" borderId="5" xfId="75" applyFont="1" applyBorder="1" applyAlignment="1">
      <alignment horizontal="left" vertical="center" wrapText="1"/>
    </xf>
    <xf numFmtId="0" fontId="32" fillId="0" borderId="2" xfId="75" applyFont="1" applyBorder="1" applyAlignment="1">
      <alignment horizontal="left" vertical="center" wrapText="1"/>
    </xf>
    <xf numFmtId="0" fontId="48" fillId="0" borderId="0" xfId="92" applyFont="1" applyAlignment="1" applyProtection="1">
      <alignment horizontal="left" vertical="center" wrapText="1"/>
      <protection locked="0"/>
    </xf>
    <xf numFmtId="0" fontId="59" fillId="0" borderId="5" xfId="75" applyFont="1" applyBorder="1" applyAlignment="1">
      <alignment horizontal="center" vertical="center" wrapText="1"/>
    </xf>
    <xf numFmtId="0" fontId="4" fillId="0" borderId="18" xfId="75" applyBorder="1" applyAlignment="1">
      <alignment horizontal="left" vertical="center" wrapText="1"/>
    </xf>
    <xf numFmtId="0" fontId="4" fillId="0" borderId="18" xfId="75" applyBorder="1" applyAlignment="1">
      <alignment horizontal="left" vertical="center"/>
    </xf>
    <xf numFmtId="0" fontId="39" fillId="0" borderId="8" xfId="75" applyFont="1" applyBorder="1" applyAlignment="1">
      <alignment horizontal="left" vertical="center" wrapText="1"/>
    </xf>
    <xf numFmtId="0" fontId="39" fillId="0" borderId="8" xfId="75" applyFont="1" applyBorder="1" applyAlignment="1">
      <alignment horizontal="left" vertical="center"/>
    </xf>
    <xf numFmtId="0" fontId="32" fillId="0" borderId="5" xfId="75" applyFont="1" applyBorder="1" applyAlignment="1">
      <alignment horizontal="center" vertical="center" wrapText="1"/>
    </xf>
    <xf numFmtId="0" fontId="32" fillId="0" borderId="2" xfId="75" applyFont="1" applyBorder="1" applyAlignment="1">
      <alignment horizontal="center" vertical="center" wrapText="1"/>
    </xf>
    <xf numFmtId="0" fontId="32" fillId="39" borderId="6" xfId="75" applyFont="1" applyFill="1" applyBorder="1" applyAlignment="1">
      <alignment horizontal="center" vertical="center" wrapText="1"/>
    </xf>
    <xf numFmtId="0" fontId="32" fillId="39" borderId="33" xfId="75" applyFont="1" applyFill="1" applyBorder="1" applyAlignment="1">
      <alignment horizontal="center" vertical="center" wrapText="1"/>
    </xf>
    <xf numFmtId="0" fontId="0" fillId="0" borderId="1" xfId="75" applyFont="1" applyBorder="1" applyAlignment="1">
      <alignment horizontal="left" vertical="center" wrapText="1"/>
    </xf>
    <xf numFmtId="182" fontId="32" fillId="0" borderId="31" xfId="72" applyNumberFormat="1" applyFont="1" applyBorder="1" applyAlignment="1">
      <alignment horizontal="center" vertical="center" wrapText="1"/>
    </xf>
    <xf numFmtId="182" fontId="32" fillId="0" borderId="29" xfId="72" applyNumberFormat="1" applyFont="1" applyBorder="1" applyAlignment="1">
      <alignment horizontal="center" vertical="center" wrapText="1"/>
    </xf>
    <xf numFmtId="0" fontId="52" fillId="37" borderId="0" xfId="75" applyFont="1" applyFill="1" applyAlignment="1" applyProtection="1">
      <alignment horizontal="right" vertical="center"/>
      <protection locked="0"/>
    </xf>
    <xf numFmtId="179" fontId="52" fillId="37" borderId="0" xfId="68" applyNumberFormat="1" applyFont="1" applyFill="1" applyAlignment="1" applyProtection="1">
      <alignment horizontal="right" vertical="center"/>
      <protection locked="0"/>
    </xf>
    <xf numFmtId="179" fontId="48" fillId="37" borderId="0" xfId="68" applyNumberFormat="1" applyFont="1" applyFill="1" applyAlignment="1" applyProtection="1">
      <alignment horizontal="right" vertical="center"/>
      <protection locked="0"/>
    </xf>
  </cellXfs>
  <cellStyles count="9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2"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4 2" xfId="79" xr:uid="{AFFFB78A-1BAD-42C9-B12A-A6A47D7578E4}"/>
    <cellStyle name="桁区切り 5" xfId="65" xr:uid="{26EC84EE-47B8-4233-9DC2-4CC5B212C87D}"/>
    <cellStyle name="桁区切り 5 2" xfId="89" xr:uid="{4344199C-D999-4771-8212-9E98DEE05DC1}"/>
    <cellStyle name="桁区切り 6" xfId="51" xr:uid="{BF22C893-E31D-441E-9A64-2C018E6D3029}"/>
    <cellStyle name="桁区切り 7" xfId="67" xr:uid="{BBB8770A-6783-48A2-AF25-F156A6F99E36}"/>
    <cellStyle name="桁区切り 7 2" xfId="91" xr:uid="{8548CB97-E0A0-46EB-AFA8-0FBF3C27705A}"/>
    <cellStyle name="桁区切り 8" xfId="70" xr:uid="{0E3CC748-5DBC-4525-98D1-5B1A0D6B0CE5}"/>
    <cellStyle name="桁区切り 8 2" xfId="93" xr:uid="{B1A0C81D-7800-4BAC-B4DA-7F0FDD68BEF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0 2" xfId="84" xr:uid="{52FC7A8C-20A2-45BF-9BE4-90E495D539B9}"/>
    <cellStyle name="標準 11" xfId="61" xr:uid="{9B601C58-85E3-4454-8654-D24BB2FD36CE}"/>
    <cellStyle name="標準 11 2" xfId="85" xr:uid="{55C71E77-EBFA-48AB-9187-E94B13E1FA64}"/>
    <cellStyle name="標準 12" xfId="64" xr:uid="{38805D8A-BFD2-45FA-82BE-7B2EDE6BE6FF}"/>
    <cellStyle name="標準 12 2" xfId="88" xr:uid="{FCE19BE8-E4ED-48DA-8079-377B1FDF0AF6}"/>
    <cellStyle name="標準 13" xfId="66" xr:uid="{1409C473-0305-43BB-83A7-EA5AE49044E4}"/>
    <cellStyle name="標準 13 2" xfId="90" xr:uid="{C3EC6EAF-8A5E-4811-B654-ADB612DD4239}"/>
    <cellStyle name="標準 14" xfId="69" xr:uid="{58426D68-38F5-4374-B60E-F77002238811}"/>
    <cellStyle name="標準 14 2" xfId="71" xr:uid="{7BABEBB7-081E-4A5F-904C-84BF7357BA49}"/>
    <cellStyle name="標準 14 2 2" xfId="95" xr:uid="{7E94AA17-6855-447E-A8F1-8EF806BCB1E3}"/>
    <cellStyle name="標準 14 3" xfId="73" xr:uid="{DF8CE15C-1BF5-4672-A288-B53C0B9C5CEB}"/>
    <cellStyle name="標準 14 3 2" xfId="75" xr:uid="{DBB99124-E7B4-4D21-B499-3E158AD2D1B8}"/>
    <cellStyle name="標準 14 3 3" xfId="94" xr:uid="{270F4EA1-EF66-4F02-85DD-C51418E2ACBC}"/>
    <cellStyle name="標準 14 4" xfId="74" xr:uid="{0142170B-7572-4D6B-B44A-2BA06D29AACC}"/>
    <cellStyle name="標準 14 5" xfId="92" xr:uid="{3CE9A666-ABDC-4848-966F-553BD50F9524}"/>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 3" xfId="77" xr:uid="{34AA7692-3BC1-4B11-905B-1397527C7B0E}"/>
    <cellStyle name="標準 2 2_交付金交付申請書（一般）H25配布用 20130122 2" xfId="50" xr:uid="{75264522-0B32-4E2D-BED6-0A3E1A19120D}"/>
    <cellStyle name="標準 2 3" xfId="59" xr:uid="{685918BA-EFA6-48D4-9612-B28B72E5A513}"/>
    <cellStyle name="標準 2 3 2" xfId="83" xr:uid="{B6A31FEA-1B19-44F3-894E-A4D7141BD723}"/>
    <cellStyle name="標準 2 4" xfId="63" xr:uid="{3D0DE8B6-2E69-466B-B9A5-18AB22BE0E39}"/>
    <cellStyle name="標準 2 4 2" xfId="87" xr:uid="{F48DE12F-F29D-49AE-80DE-3DE5E02FC326}"/>
    <cellStyle name="標準 2 5" xfId="76" xr:uid="{9AF1ED75-F160-40CF-9AFF-8A6F4D5016A0}"/>
    <cellStyle name="標準 3" xfId="44" xr:uid="{688EC529-7D23-40FF-88E6-83B164BE8918}"/>
    <cellStyle name="標準 4" xfId="46" xr:uid="{83513287-A120-41F2-8A09-E56F12D5E9F9}"/>
    <cellStyle name="標準 5" xfId="53" xr:uid="{0DE01FB5-51F4-4D14-85B5-6993EE0BDCA9}"/>
    <cellStyle name="標準 5 2" xfId="78" xr:uid="{1826C690-D323-445E-A198-3BCE8DCCC839}"/>
    <cellStyle name="標準 6" xfId="55" xr:uid="{62FD77E9-1762-4209-8D87-55F3227D2E07}"/>
    <cellStyle name="標準 7" xfId="56" xr:uid="{76717828-E033-46D3-A01F-C02C470F20DB}"/>
    <cellStyle name="標準 7 2" xfId="80" xr:uid="{CF53BD2B-8A01-4071-9CA5-63BCBEF7859B}"/>
    <cellStyle name="標準 8" xfId="57" xr:uid="{5BA54FC9-DB59-4ACD-9004-CEFFA82D6F3C}"/>
    <cellStyle name="標準 8 2" xfId="62" xr:uid="{749B5BDE-ACE5-4528-89E8-F2CA188B66BB}"/>
    <cellStyle name="標準 8 2 2" xfId="86" xr:uid="{964661E3-C406-4343-B908-4070C3A4DDA1}"/>
    <cellStyle name="標準 8 3" xfId="81" xr:uid="{7BD23370-FB18-4FE0-8C6B-E38773B288B9}"/>
    <cellStyle name="標準 9" xfId="58" xr:uid="{8E7B87B0-7D66-4021-AE0D-89B7A646A052}"/>
    <cellStyle name="標準 9 2" xfId="82" xr:uid="{0293079E-EEA4-4F6B-A9C3-3EFCD7AE0D33}"/>
    <cellStyle name="良い" xfId="41" builtinId="26" customBuiltin="1"/>
  </cellStyles>
  <dxfs count="238">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371475</xdr:colOff>
      <xdr:row>5</xdr:row>
      <xdr:rowOff>0</xdr:rowOff>
    </xdr:from>
    <xdr:to>
      <xdr:col>8</xdr:col>
      <xdr:colOff>361969</xdr:colOff>
      <xdr:row>16</xdr:row>
      <xdr:rowOff>160492</xdr:rowOff>
    </xdr:to>
    <xdr:sp macro="" textlink="">
      <xdr:nvSpPr>
        <xdr:cNvPr id="2" name="正方形/長方形 1">
          <a:extLst>
            <a:ext uri="{FF2B5EF4-FFF2-40B4-BE49-F238E27FC236}">
              <a16:creationId xmlns:a16="http://schemas.microsoft.com/office/drawing/2014/main" id="{AAAE2319-33CB-4DDE-897D-CF2CAC04A634}"/>
            </a:ext>
          </a:extLst>
        </xdr:cNvPr>
        <xdr:cNvSpPr/>
      </xdr:nvSpPr>
      <xdr:spPr bwMode="auto">
        <a:xfrm>
          <a:off x="3657600" y="857250"/>
          <a:ext cx="5238769" cy="204644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800" kern="1200"/>
            <a:t>入力不要</a:t>
          </a:r>
          <a:endParaRPr kumimoji="1" lang="en-US" altLang="ja-JP" sz="2800" kern="1200"/>
        </a:p>
        <a:p>
          <a:pPr algn="ctr"/>
          <a:r>
            <a:rPr kumimoji="1" lang="ja-JP" altLang="en-US" sz="2800" kern="1200"/>
            <a:t>原則使用しません。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xdr:row>
      <xdr:rowOff>0</xdr:rowOff>
    </xdr:from>
    <xdr:to>
      <xdr:col>8</xdr:col>
      <xdr:colOff>2476500</xdr:colOff>
      <xdr:row>20</xdr:row>
      <xdr:rowOff>46192</xdr:rowOff>
    </xdr:to>
    <xdr:sp macro="" textlink="">
      <xdr:nvSpPr>
        <xdr:cNvPr id="2" name="正方形/長方形 1">
          <a:extLst>
            <a:ext uri="{FF2B5EF4-FFF2-40B4-BE49-F238E27FC236}">
              <a16:creationId xmlns:a16="http://schemas.microsoft.com/office/drawing/2014/main" id="{62CAF330-F883-4173-9C3D-07C24AB67789}"/>
            </a:ext>
          </a:extLst>
        </xdr:cNvPr>
        <xdr:cNvSpPr/>
      </xdr:nvSpPr>
      <xdr:spPr bwMode="auto">
        <a:xfrm>
          <a:off x="0" y="6734175"/>
          <a:ext cx="14582775" cy="210359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t" upright="1"/>
        <a:lstStyle/>
        <a:p>
          <a:pPr algn="l"/>
          <a:r>
            <a:rPr kumimoji="1" lang="ja-JP" altLang="en-US" sz="1400" b="1" kern="1200">
              <a:latin typeface="BIZ UDPゴシック" panose="020B0400000000000000" pitchFamily="50" charset="-128"/>
              <a:ea typeface="BIZ UDPゴシック" panose="020B0400000000000000" pitchFamily="50" charset="-128"/>
            </a:rPr>
            <a:t>　●令和７年３月</a:t>
          </a:r>
          <a:r>
            <a:rPr kumimoji="1" lang="en-US" altLang="ja-JP" sz="1400" b="1" kern="1200">
              <a:latin typeface="BIZ UDPゴシック" panose="020B0400000000000000" pitchFamily="50" charset="-128"/>
              <a:ea typeface="BIZ UDPゴシック" panose="020B0400000000000000" pitchFamily="50" charset="-128"/>
            </a:rPr>
            <a:t>31</a:t>
          </a:r>
          <a:r>
            <a:rPr kumimoji="1" lang="ja-JP" altLang="en-US" sz="1400" b="1" kern="1200">
              <a:latin typeface="BIZ UDPゴシック" panose="020B0400000000000000" pitchFamily="50" charset="-128"/>
              <a:ea typeface="BIZ UDPゴシック" panose="020B0400000000000000" pitchFamily="50" charset="-128"/>
            </a:rPr>
            <a:t>日時点の賃金水準と比較して、</a:t>
          </a:r>
          <a:r>
            <a:rPr kumimoji="1" lang="en-US" altLang="ja-JP" sz="1400" b="1" kern="1200">
              <a:latin typeface="BIZ UDPゴシック" panose="020B0400000000000000" pitchFamily="50" charset="-128"/>
              <a:ea typeface="BIZ UDPゴシック" panose="020B0400000000000000" pitchFamily="50" charset="-128"/>
            </a:rPr>
            <a:t>2.0</a:t>
          </a:r>
          <a:r>
            <a:rPr kumimoji="1" lang="ja-JP" altLang="en-US" sz="1400" b="1" kern="1200">
              <a:latin typeface="BIZ UDPゴシック" panose="020B0400000000000000" pitchFamily="50" charset="-128"/>
              <a:ea typeface="BIZ UDPゴシック" panose="020B0400000000000000" pitchFamily="50" charset="-128"/>
            </a:rPr>
            <a:t>％を上回って実施している場合について</a:t>
          </a:r>
          <a:endParaRPr kumimoji="1" lang="en-US" altLang="ja-JP" sz="1400" b="1" kern="1200">
            <a:latin typeface="BIZ UDPゴシック" panose="020B0400000000000000" pitchFamily="50" charset="-128"/>
            <a:ea typeface="BIZ UDPゴシック" panose="020B0400000000000000" pitchFamily="50" charset="-128"/>
          </a:endParaRPr>
        </a:p>
        <a:p>
          <a:pPr algn="l"/>
          <a:r>
            <a:rPr kumimoji="1" lang="ja-JP" altLang="en-US" sz="1400" b="1" kern="1200">
              <a:latin typeface="BIZ UDPゴシック" panose="020B0400000000000000" pitchFamily="50" charset="-128"/>
              <a:ea typeface="BIZ UDPゴシック" panose="020B0400000000000000" pitchFamily="50" charset="-128"/>
              <a:cs typeface="+mn-cs"/>
            </a:rPr>
            <a:t>　　→</a:t>
          </a:r>
          <a:r>
            <a:rPr kumimoji="1" lang="en-US" altLang="ja-JP" sz="1400" b="1" kern="1200">
              <a:latin typeface="BIZ UDPゴシック" panose="020B0400000000000000" pitchFamily="50" charset="-128"/>
              <a:ea typeface="BIZ UDPゴシック" panose="020B0400000000000000" pitchFamily="50" charset="-128"/>
              <a:cs typeface="+mn-cs"/>
            </a:rPr>
            <a:t>12</a:t>
          </a:r>
          <a:r>
            <a:rPr kumimoji="1" lang="ja-JP" altLang="en-US" sz="1400" b="1" kern="1200">
              <a:latin typeface="BIZ UDPゴシック" panose="020B0400000000000000" pitchFamily="50" charset="-128"/>
              <a:ea typeface="BIZ UDPゴシック" panose="020B0400000000000000" pitchFamily="50" charset="-128"/>
              <a:cs typeface="+mn-cs"/>
            </a:rPr>
            <a:t>月の補助算定期間前である</a:t>
          </a:r>
          <a:r>
            <a:rPr kumimoji="1" lang="ja-JP" altLang="ja-JP" sz="1400" b="1" kern="1200">
              <a:latin typeface="BIZ UDPゴシック" panose="020B0400000000000000" pitchFamily="50" charset="-128"/>
              <a:ea typeface="BIZ UDPゴシック" panose="020B0400000000000000" pitchFamily="50" charset="-128"/>
              <a:cs typeface="+mn-cs"/>
            </a:rPr>
            <a:t>令和</a:t>
          </a:r>
          <a:r>
            <a:rPr kumimoji="1" lang="en-US" altLang="ja-JP" sz="1400" b="1" kern="1200">
              <a:latin typeface="BIZ UDPゴシック" panose="020B0400000000000000" pitchFamily="50" charset="-128"/>
              <a:ea typeface="BIZ UDPゴシック" panose="020B0400000000000000" pitchFamily="50" charset="-128"/>
              <a:cs typeface="+mn-cs"/>
            </a:rPr>
            <a:t>7</a:t>
          </a:r>
          <a:r>
            <a:rPr kumimoji="1" lang="ja-JP" altLang="ja-JP" sz="1400" b="1" kern="1200">
              <a:latin typeface="BIZ UDPゴシック" panose="020B0400000000000000" pitchFamily="50" charset="-128"/>
              <a:ea typeface="BIZ UDPゴシック" panose="020B0400000000000000" pitchFamily="50" charset="-128"/>
              <a:cs typeface="+mn-cs"/>
            </a:rPr>
            <a:t>年</a:t>
          </a:r>
          <a:r>
            <a:rPr kumimoji="1" lang="en-US" altLang="ja-JP" sz="1400" b="1" kern="1200">
              <a:latin typeface="BIZ UDPゴシック" panose="020B0400000000000000" pitchFamily="50" charset="-128"/>
              <a:ea typeface="BIZ UDPゴシック" panose="020B0400000000000000" pitchFamily="50" charset="-128"/>
              <a:cs typeface="+mn-cs"/>
            </a:rPr>
            <a:t>3</a:t>
          </a:r>
          <a:r>
            <a:rPr kumimoji="1" lang="ja-JP" altLang="ja-JP" sz="1400" b="1" kern="1200">
              <a:latin typeface="BIZ UDPゴシック" panose="020B0400000000000000" pitchFamily="50" charset="-128"/>
              <a:ea typeface="BIZ UDPゴシック" panose="020B0400000000000000" pitchFamily="50" charset="-128"/>
              <a:cs typeface="+mn-cs"/>
            </a:rPr>
            <a:t>月</a:t>
          </a:r>
          <a:r>
            <a:rPr kumimoji="1" lang="en-US" altLang="ja-JP" sz="1400" b="1" kern="1200">
              <a:latin typeface="BIZ UDPゴシック" panose="020B0400000000000000" pitchFamily="50" charset="-128"/>
              <a:ea typeface="BIZ UDPゴシック" panose="020B0400000000000000" pitchFamily="50" charset="-128"/>
              <a:cs typeface="+mn-cs"/>
            </a:rPr>
            <a:t>31</a:t>
          </a:r>
          <a:r>
            <a:rPr kumimoji="1" lang="ja-JP" altLang="ja-JP" sz="1400" b="1" kern="1200">
              <a:latin typeface="BIZ UDPゴシック" panose="020B0400000000000000" pitchFamily="50" charset="-128"/>
              <a:ea typeface="BIZ UDPゴシック" panose="020B0400000000000000" pitchFamily="50" charset="-128"/>
              <a:cs typeface="+mn-cs"/>
            </a:rPr>
            <a:t>日～</a:t>
          </a:r>
          <a:r>
            <a:rPr kumimoji="1" lang="en-US" altLang="ja-JP" sz="1400" b="1" kern="1200">
              <a:latin typeface="BIZ UDPゴシック" panose="020B0400000000000000" pitchFamily="50" charset="-128"/>
              <a:ea typeface="BIZ UDPゴシック" panose="020B0400000000000000" pitchFamily="50" charset="-128"/>
              <a:cs typeface="+mn-cs"/>
            </a:rPr>
            <a:t>11</a:t>
          </a:r>
          <a:r>
            <a:rPr kumimoji="1" lang="ja-JP" altLang="ja-JP" sz="1400" b="1" kern="1200">
              <a:latin typeface="BIZ UDPゴシック" panose="020B0400000000000000" pitchFamily="50" charset="-128"/>
              <a:ea typeface="BIZ UDPゴシック" panose="020B0400000000000000" pitchFamily="50" charset="-128"/>
              <a:cs typeface="+mn-cs"/>
            </a:rPr>
            <a:t>月</a:t>
          </a:r>
          <a:r>
            <a:rPr kumimoji="1" lang="en-US" altLang="ja-JP" sz="1400" b="1" kern="1200">
              <a:latin typeface="BIZ UDPゴシック" panose="020B0400000000000000" pitchFamily="50" charset="-128"/>
              <a:ea typeface="BIZ UDPゴシック" panose="020B0400000000000000" pitchFamily="50" charset="-128"/>
              <a:cs typeface="+mn-cs"/>
            </a:rPr>
            <a:t>30</a:t>
          </a:r>
          <a:r>
            <a:rPr kumimoji="1" lang="ja-JP" altLang="ja-JP" sz="1400" b="1" kern="1200">
              <a:latin typeface="BIZ UDPゴシック" panose="020B0400000000000000" pitchFamily="50" charset="-128"/>
              <a:ea typeface="BIZ UDPゴシック" panose="020B0400000000000000" pitchFamily="50" charset="-128"/>
              <a:cs typeface="+mn-cs"/>
            </a:rPr>
            <a:t>日</a:t>
          </a:r>
          <a:r>
            <a:rPr kumimoji="1" lang="ja-JP" altLang="en-US" sz="1400" b="1" kern="1200">
              <a:latin typeface="BIZ UDPゴシック" panose="020B0400000000000000" pitchFamily="50" charset="-128"/>
              <a:ea typeface="BIZ UDPゴシック" panose="020B0400000000000000" pitchFamily="50" charset="-128"/>
              <a:cs typeface="+mn-cs"/>
            </a:rPr>
            <a:t>の間に既に賃上げしていた場合、令和７年</a:t>
          </a:r>
          <a:r>
            <a:rPr kumimoji="1" lang="en-US" altLang="ja-JP" sz="1400" b="1" kern="1200">
              <a:latin typeface="BIZ UDPゴシック" panose="020B0400000000000000" pitchFamily="50" charset="-128"/>
              <a:ea typeface="BIZ UDPゴシック" panose="020B0400000000000000" pitchFamily="50" charset="-128"/>
              <a:cs typeface="+mn-cs"/>
            </a:rPr>
            <a:t>12</a:t>
          </a:r>
          <a:r>
            <a:rPr kumimoji="1" lang="ja-JP" altLang="en-US" sz="1400" b="1" kern="1200">
              <a:latin typeface="BIZ UDPゴシック" panose="020B0400000000000000" pitchFamily="50" charset="-128"/>
              <a:ea typeface="BIZ UDPゴシック" panose="020B0400000000000000" pitchFamily="50" charset="-128"/>
              <a:cs typeface="+mn-cs"/>
            </a:rPr>
            <a:t>月～令和８年５月の当該賃上げの</a:t>
          </a:r>
          <a:r>
            <a:rPr kumimoji="1" lang="en-US" altLang="ja-JP" sz="1400" b="1" kern="1200">
              <a:latin typeface="BIZ UDPゴシック" panose="020B0400000000000000" pitchFamily="50" charset="-128"/>
              <a:ea typeface="BIZ UDPゴシック" panose="020B0400000000000000" pitchFamily="50" charset="-128"/>
              <a:cs typeface="+mn-cs"/>
            </a:rPr>
            <a:t>2.0</a:t>
          </a:r>
          <a:r>
            <a:rPr kumimoji="1" lang="ja-JP" altLang="en-US" sz="1400" b="1" kern="1200">
              <a:latin typeface="BIZ UDPゴシック" panose="020B0400000000000000" pitchFamily="50" charset="-128"/>
              <a:ea typeface="BIZ UDPゴシック" panose="020B0400000000000000" pitchFamily="50" charset="-128"/>
              <a:cs typeface="+mn-cs"/>
            </a:rPr>
            <a:t>％を上回る部分は、</a:t>
          </a:r>
          <a:endParaRPr kumimoji="1" lang="en-US" altLang="ja-JP" sz="1400" b="1" kern="1200">
            <a:latin typeface="BIZ UDPゴシック" panose="020B0400000000000000" pitchFamily="50" charset="-128"/>
            <a:ea typeface="BIZ UDPゴシック" panose="020B0400000000000000" pitchFamily="50" charset="-128"/>
            <a:cs typeface="+mn-cs"/>
          </a:endParaRPr>
        </a:p>
        <a:p>
          <a:pPr algn="l"/>
          <a:r>
            <a:rPr kumimoji="1" lang="ja-JP" altLang="en-US" sz="1400" b="1" kern="1200">
              <a:latin typeface="BIZ UDPゴシック" panose="020B0400000000000000" pitchFamily="50" charset="-128"/>
              <a:ea typeface="BIZ UDPゴシック" panose="020B0400000000000000" pitchFamily="50" charset="-128"/>
              <a:cs typeface="+mn-cs"/>
            </a:rPr>
            <a:t>　　　　特例的に補助対象とできます。）</a:t>
          </a:r>
          <a:endParaRPr kumimoji="1" lang="en-US" altLang="ja-JP" sz="1400" b="1" kern="1200">
            <a:latin typeface="BIZ UDPゴシック" panose="020B0400000000000000" pitchFamily="50" charset="-128"/>
            <a:ea typeface="BIZ UDPゴシック" panose="020B0400000000000000" pitchFamily="50" charset="-128"/>
            <a:cs typeface="+mn-cs"/>
          </a:endParaRPr>
        </a:p>
        <a:p>
          <a:pPr algn="l"/>
          <a:endParaRPr kumimoji="1" lang="en-US" altLang="ja-JP" sz="1400" b="1" kern="1200">
            <a:latin typeface="BIZ UDPゴシック" panose="020B0400000000000000" pitchFamily="50" charset="-128"/>
            <a:ea typeface="BIZ UDPゴシック" panose="020B0400000000000000" pitchFamily="50" charset="-128"/>
            <a:cs typeface="+mn-cs"/>
          </a:endParaRPr>
        </a:p>
        <a:p>
          <a:pPr algn="l"/>
          <a:r>
            <a:rPr kumimoji="1" lang="ja-JP" altLang="en-US" sz="1400" b="1" kern="1200">
              <a:latin typeface="BIZ UDPゴシック" panose="020B0400000000000000" pitchFamily="50" charset="-128"/>
              <a:ea typeface="BIZ UDPゴシック" panose="020B0400000000000000" pitchFamily="50" charset="-128"/>
              <a:cs typeface="+mn-cs"/>
            </a:rPr>
            <a:t>・例：</a:t>
          </a:r>
          <a:r>
            <a:rPr kumimoji="1" lang="ja-JP" altLang="ja-JP" sz="1400" b="1" kern="1200">
              <a:latin typeface="BIZ UDPゴシック" panose="020B0400000000000000" pitchFamily="50" charset="-128"/>
              <a:ea typeface="BIZ UDPゴシック" panose="020B0400000000000000" pitchFamily="50" charset="-128"/>
              <a:cs typeface="+mn-cs"/>
            </a:rPr>
            <a:t>令和７年３月</a:t>
          </a:r>
          <a:r>
            <a:rPr kumimoji="1" lang="ja-JP" altLang="en-US" sz="1400" b="1" kern="1200">
              <a:latin typeface="BIZ UDPゴシック" panose="020B0400000000000000" pitchFamily="50" charset="-128"/>
              <a:ea typeface="BIZ UDPゴシック" panose="020B0400000000000000" pitchFamily="50" charset="-128"/>
              <a:cs typeface="+mn-cs"/>
            </a:rPr>
            <a:t>３１</a:t>
          </a:r>
          <a:r>
            <a:rPr kumimoji="1" lang="ja-JP" altLang="ja-JP" sz="1400" b="1" kern="1200">
              <a:latin typeface="BIZ UDPゴシック" panose="020B0400000000000000" pitchFamily="50" charset="-128"/>
              <a:ea typeface="BIZ UDPゴシック" panose="020B0400000000000000" pitchFamily="50" charset="-128"/>
              <a:cs typeface="+mn-cs"/>
            </a:rPr>
            <a:t>日時点の賃金水準</a:t>
          </a:r>
          <a:r>
            <a:rPr kumimoji="1" lang="ja-JP" altLang="en-US" sz="1400" b="1" kern="1200">
              <a:latin typeface="BIZ UDPゴシック" panose="020B0400000000000000" pitchFamily="50" charset="-128"/>
              <a:ea typeface="BIZ UDPゴシック" panose="020B0400000000000000" pitchFamily="50" charset="-128"/>
              <a:cs typeface="+mn-cs"/>
            </a:rPr>
            <a:t>　　：</a:t>
          </a:r>
          <a:r>
            <a:rPr kumimoji="1" lang="en-US" altLang="ja-JP" sz="1400" b="1" kern="1200">
              <a:latin typeface="BIZ UDPゴシック" panose="020B0400000000000000" pitchFamily="50" charset="-128"/>
              <a:ea typeface="BIZ UDPゴシック" panose="020B0400000000000000" pitchFamily="50" charset="-128"/>
              <a:cs typeface="+mn-cs"/>
            </a:rPr>
            <a:t>10</a:t>
          </a:r>
          <a:r>
            <a:rPr kumimoji="1" lang="ja-JP" altLang="en-US" sz="1400" b="1" kern="1200">
              <a:latin typeface="BIZ UDPゴシック" panose="020B0400000000000000" pitchFamily="50" charset="-128"/>
              <a:ea typeface="BIZ UDPゴシック" panose="020B0400000000000000" pitchFamily="50" charset="-128"/>
              <a:cs typeface="+mn-cs"/>
            </a:rPr>
            <a:t>万円</a:t>
          </a:r>
          <a:r>
            <a:rPr kumimoji="1" lang="en-US" altLang="ja-JP" sz="1400" b="1" kern="1200">
              <a:latin typeface="BIZ UDPゴシック" panose="020B0400000000000000" pitchFamily="50" charset="-128"/>
              <a:ea typeface="BIZ UDPゴシック" panose="020B0400000000000000" pitchFamily="50" charset="-128"/>
              <a:cs typeface="+mn-cs"/>
            </a:rPr>
            <a:t>/1</a:t>
          </a:r>
          <a:r>
            <a:rPr kumimoji="1" lang="ja-JP" altLang="en-US" sz="1400" b="1" kern="1200">
              <a:latin typeface="BIZ UDPゴシック" panose="020B0400000000000000" pitchFamily="50" charset="-128"/>
              <a:ea typeface="BIZ UDPゴシック" panose="020B0400000000000000" pitchFamily="50" charset="-128"/>
              <a:cs typeface="+mn-cs"/>
            </a:rPr>
            <a:t>名月額平均　　</a:t>
          </a:r>
          <a:r>
            <a:rPr kumimoji="1" lang="en-US" altLang="ja-JP" sz="1400" b="1" kern="1200">
              <a:latin typeface="BIZ UDPゴシック" panose="020B0400000000000000" pitchFamily="50" charset="-128"/>
              <a:ea typeface="BIZ UDPゴシック" panose="020B0400000000000000" pitchFamily="50" charset="-128"/>
              <a:cs typeface="+mn-cs"/>
            </a:rPr>
            <a:t>※</a:t>
          </a:r>
          <a:r>
            <a:rPr kumimoji="1" lang="ja-JP" altLang="en-US" sz="1400" b="1" kern="1200">
              <a:latin typeface="BIZ UDPゴシック" panose="020B0400000000000000" pitchFamily="50" charset="-128"/>
              <a:ea typeface="BIZ UDPゴシック" panose="020B0400000000000000" pitchFamily="50" charset="-128"/>
              <a:cs typeface="+mn-cs"/>
            </a:rPr>
            <a:t>対象職員の</a:t>
          </a:r>
          <a:r>
            <a:rPr kumimoji="1" lang="en-US" altLang="ja-JP" sz="1400" b="1" kern="1200">
              <a:latin typeface="BIZ UDPゴシック" panose="020B0400000000000000" pitchFamily="50" charset="-128"/>
              <a:ea typeface="BIZ UDPゴシック" panose="020B0400000000000000" pitchFamily="50" charset="-128"/>
              <a:cs typeface="+mn-cs"/>
            </a:rPr>
            <a:t>12</a:t>
          </a:r>
          <a:r>
            <a:rPr kumimoji="1" lang="ja-JP" altLang="en-US" sz="1400" b="1" kern="1200">
              <a:latin typeface="BIZ UDPゴシック" panose="020B0400000000000000" pitchFamily="50" charset="-128"/>
              <a:ea typeface="BIZ UDPゴシック" panose="020B0400000000000000" pitchFamily="50" charset="-128"/>
              <a:cs typeface="+mn-cs"/>
            </a:rPr>
            <a:t>月～</a:t>
          </a:r>
          <a:r>
            <a:rPr kumimoji="1" lang="en-US" altLang="ja-JP" sz="1400" b="1" kern="1200">
              <a:latin typeface="BIZ UDPゴシック" panose="020B0400000000000000" pitchFamily="50" charset="-128"/>
              <a:ea typeface="BIZ UDPゴシック" panose="020B0400000000000000" pitchFamily="50" charset="-128"/>
              <a:cs typeface="+mn-cs"/>
            </a:rPr>
            <a:t>5</a:t>
          </a:r>
          <a:r>
            <a:rPr kumimoji="1" lang="ja-JP" altLang="en-US" sz="1400" b="1" kern="1200">
              <a:latin typeface="BIZ UDPゴシック" panose="020B0400000000000000" pitchFamily="50" charset="-128"/>
              <a:ea typeface="BIZ UDPゴシック" panose="020B0400000000000000" pitchFamily="50" charset="-128"/>
              <a:cs typeface="+mn-cs"/>
            </a:rPr>
            <a:t>月の賃金総額の</a:t>
          </a:r>
          <a:r>
            <a:rPr kumimoji="1" lang="en-US" altLang="ja-JP" sz="1400" b="1" kern="1200">
              <a:latin typeface="BIZ UDPゴシック" panose="020B0400000000000000" pitchFamily="50" charset="-128"/>
              <a:ea typeface="BIZ UDPゴシック" panose="020B0400000000000000" pitchFamily="50" charset="-128"/>
              <a:cs typeface="+mn-cs"/>
            </a:rPr>
            <a:t>1</a:t>
          </a:r>
          <a:r>
            <a:rPr kumimoji="1" lang="ja-JP" altLang="en-US" sz="1400" b="1" kern="1200">
              <a:latin typeface="BIZ UDPゴシック" panose="020B0400000000000000" pitchFamily="50" charset="-128"/>
              <a:ea typeface="BIZ UDPゴシック" panose="020B0400000000000000" pitchFamily="50" charset="-128"/>
              <a:cs typeface="+mn-cs"/>
            </a:rPr>
            <a:t>名</a:t>
          </a:r>
          <a:r>
            <a:rPr kumimoji="1" lang="en-US" altLang="ja-JP" sz="1400" b="1" kern="1200">
              <a:latin typeface="BIZ UDPゴシック" panose="020B0400000000000000" pitchFamily="50" charset="-128"/>
              <a:ea typeface="BIZ UDPゴシック" panose="020B0400000000000000" pitchFamily="50" charset="-128"/>
              <a:cs typeface="+mn-cs"/>
            </a:rPr>
            <a:t>1</a:t>
          </a:r>
          <a:r>
            <a:rPr kumimoji="1" lang="ja-JP" altLang="en-US" sz="1400" b="1" kern="1200">
              <a:latin typeface="BIZ UDPゴシック" panose="020B0400000000000000" pitchFamily="50" charset="-128"/>
              <a:ea typeface="BIZ UDPゴシック" panose="020B0400000000000000" pitchFamily="50" charset="-128"/>
              <a:cs typeface="+mn-cs"/>
            </a:rPr>
            <a:t>ヶ月の平均額　　</a:t>
          </a:r>
          <a:endParaRPr kumimoji="1" lang="en-US" altLang="ja-JP" sz="1400" b="1" kern="1200">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kern="1200">
              <a:latin typeface="BIZ UDPゴシック" panose="020B0400000000000000" pitchFamily="50" charset="-128"/>
              <a:ea typeface="BIZ UDPゴシック" panose="020B0400000000000000" pitchFamily="50" charset="-128"/>
              <a:cs typeface="+mn-cs"/>
            </a:rPr>
            <a:t>　　　</a:t>
          </a:r>
          <a:r>
            <a:rPr kumimoji="1" lang="ja-JP" altLang="ja-JP" sz="1400" b="1">
              <a:effectLst/>
              <a:latin typeface="BIZ UDPゴシック" panose="020B0400000000000000" pitchFamily="50" charset="-128"/>
              <a:ea typeface="BIZ UDPゴシック" panose="020B0400000000000000" pitchFamily="50" charset="-128"/>
              <a:cs typeface="+mn-cs"/>
            </a:rPr>
            <a:t>令和７年</a:t>
          </a:r>
          <a:r>
            <a:rPr kumimoji="1" lang="ja-JP" altLang="en-US" sz="1400" b="1">
              <a:effectLst/>
              <a:latin typeface="BIZ UDPゴシック" panose="020B0400000000000000" pitchFamily="50" charset="-128"/>
              <a:ea typeface="BIZ UDPゴシック" panose="020B0400000000000000" pitchFamily="50" charset="-128"/>
              <a:cs typeface="+mn-cs"/>
            </a:rPr>
            <a:t>８</a:t>
          </a:r>
          <a:r>
            <a:rPr kumimoji="1" lang="ja-JP" altLang="ja-JP" sz="1400" b="1">
              <a:effectLst/>
              <a:latin typeface="BIZ UDPゴシック" panose="020B0400000000000000" pitchFamily="50" charset="-128"/>
              <a:ea typeface="BIZ UDPゴシック" panose="020B0400000000000000" pitchFamily="50" charset="-128"/>
              <a:cs typeface="+mn-cs"/>
            </a:rPr>
            <a:t>月</a:t>
          </a:r>
          <a:r>
            <a:rPr kumimoji="1" lang="ja-JP" altLang="en-US" sz="1400" b="1">
              <a:effectLst/>
              <a:latin typeface="BIZ UDPゴシック" panose="020B0400000000000000" pitchFamily="50" charset="-128"/>
              <a:ea typeface="BIZ UDPゴシック" panose="020B0400000000000000" pitchFamily="50" charset="-128"/>
              <a:cs typeface="+mn-cs"/>
            </a:rPr>
            <a:t>分から</a:t>
          </a:r>
          <a:r>
            <a:rPr kumimoji="1" lang="en-US" altLang="ja-JP" sz="1400" b="1">
              <a:effectLst/>
              <a:latin typeface="BIZ UDPゴシック" panose="020B0400000000000000" pitchFamily="50" charset="-128"/>
              <a:ea typeface="BIZ UDPゴシック" panose="020B0400000000000000" pitchFamily="50" charset="-128"/>
              <a:cs typeface="+mn-cs"/>
            </a:rPr>
            <a:t>5000</a:t>
          </a:r>
          <a:r>
            <a:rPr kumimoji="1" lang="ja-JP" altLang="en-US" sz="1400" b="1">
              <a:effectLst/>
              <a:latin typeface="BIZ UDPゴシック" panose="020B0400000000000000" pitchFamily="50" charset="-128"/>
              <a:ea typeface="BIZ UDPゴシック" panose="020B0400000000000000" pitchFamily="50" charset="-128"/>
              <a:cs typeface="+mn-cs"/>
            </a:rPr>
            <a:t>円ベースアップ（</a:t>
          </a:r>
          <a:r>
            <a:rPr kumimoji="1" lang="en-US" altLang="ja-JP" sz="1400" b="1">
              <a:effectLst/>
              <a:latin typeface="BIZ UDPゴシック" panose="020B0400000000000000" pitchFamily="50" charset="-128"/>
              <a:ea typeface="BIZ UDPゴシック" panose="020B0400000000000000" pitchFamily="50" charset="-128"/>
              <a:cs typeface="+mn-cs"/>
            </a:rPr>
            <a:t>5</a:t>
          </a:r>
          <a:r>
            <a:rPr kumimoji="1" lang="ja-JP" altLang="en-US" sz="1400" b="1">
              <a:effectLst/>
              <a:latin typeface="BIZ UDPゴシック" panose="020B0400000000000000" pitchFamily="50" charset="-128"/>
              <a:ea typeface="BIZ UDPゴシック" panose="020B0400000000000000" pitchFamily="50" charset="-128"/>
              <a:cs typeface="+mn-cs"/>
            </a:rPr>
            <a:t>％アップ）　→　</a:t>
          </a:r>
          <a:r>
            <a:rPr kumimoji="1" lang="ja-JP" altLang="ja-JP" sz="1400" b="1">
              <a:effectLst/>
              <a:latin typeface="BIZ UDPゴシック" panose="020B0400000000000000" pitchFamily="50" charset="-128"/>
              <a:ea typeface="BIZ UDPゴシック" panose="020B0400000000000000" pitchFamily="50" charset="-128"/>
              <a:cs typeface="+mn-cs"/>
            </a:rPr>
            <a:t>　：</a:t>
          </a:r>
          <a:r>
            <a:rPr kumimoji="1" lang="en-US" altLang="ja-JP" sz="1400" b="1">
              <a:effectLst/>
              <a:latin typeface="BIZ UDPゴシック" panose="020B0400000000000000" pitchFamily="50" charset="-128"/>
              <a:ea typeface="BIZ UDPゴシック" panose="020B0400000000000000" pitchFamily="50" charset="-128"/>
              <a:cs typeface="+mn-cs"/>
            </a:rPr>
            <a:t>10.5</a:t>
          </a:r>
          <a:r>
            <a:rPr kumimoji="1" lang="ja-JP" altLang="ja-JP" sz="1400" b="1">
              <a:effectLst/>
              <a:latin typeface="BIZ UDPゴシック" panose="020B0400000000000000" pitchFamily="50" charset="-128"/>
              <a:ea typeface="BIZ UDPゴシック" panose="020B0400000000000000" pitchFamily="50" charset="-128"/>
              <a:cs typeface="+mn-cs"/>
            </a:rPr>
            <a:t>万円</a:t>
          </a:r>
          <a:r>
            <a:rPr kumimoji="1" lang="en-US" altLang="ja-JP" sz="1400" b="1">
              <a:effectLst/>
              <a:latin typeface="BIZ UDPゴシック" panose="020B0400000000000000" pitchFamily="50" charset="-128"/>
              <a:ea typeface="BIZ UDPゴシック" panose="020B0400000000000000" pitchFamily="50" charset="-128"/>
              <a:cs typeface="+mn-cs"/>
            </a:rPr>
            <a:t>/1</a:t>
          </a:r>
          <a:r>
            <a:rPr kumimoji="1" lang="ja-JP" altLang="ja-JP" sz="1400" b="1">
              <a:effectLst/>
              <a:latin typeface="BIZ UDPゴシック" panose="020B0400000000000000" pitchFamily="50" charset="-128"/>
              <a:ea typeface="BIZ UDPゴシック" panose="020B0400000000000000" pitchFamily="50" charset="-128"/>
              <a:cs typeface="+mn-cs"/>
            </a:rPr>
            <a:t>名月額平均</a:t>
          </a:r>
          <a:r>
            <a:rPr kumimoji="1" lang="ja-JP" altLang="en-US" sz="1400" b="1" kern="1200">
              <a:latin typeface="BIZ UDPゴシック" panose="020B0400000000000000" pitchFamily="50" charset="-128"/>
              <a:ea typeface="BIZ UDPゴシック" panose="020B0400000000000000" pitchFamily="50" charset="-128"/>
              <a:cs typeface="+mn-cs"/>
            </a:rPr>
            <a:t>　　　</a:t>
          </a:r>
          <a:endParaRPr kumimoji="1" lang="en-US" altLang="ja-JP" sz="1400" b="1" kern="1200">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kern="1200">
              <a:latin typeface="BIZ UDPゴシック" panose="020B0400000000000000" pitchFamily="50" charset="-128"/>
              <a:ea typeface="BIZ UDPゴシック" panose="020B0400000000000000" pitchFamily="50" charset="-128"/>
              <a:cs typeface="+mn-cs"/>
            </a:rPr>
            <a:t>　　　令和７年</a:t>
          </a:r>
          <a:r>
            <a:rPr kumimoji="1" lang="en-US" altLang="ja-JP" sz="1400" b="1" kern="1200">
              <a:latin typeface="BIZ UDPゴシック" panose="020B0400000000000000" pitchFamily="50" charset="-128"/>
              <a:ea typeface="BIZ UDPゴシック" panose="020B0400000000000000" pitchFamily="50" charset="-128"/>
              <a:cs typeface="+mn-cs"/>
            </a:rPr>
            <a:t>12</a:t>
          </a:r>
          <a:r>
            <a:rPr kumimoji="1" lang="ja-JP" altLang="en-US" sz="1400" b="1" kern="1200">
              <a:latin typeface="BIZ UDPゴシック" panose="020B0400000000000000" pitchFamily="50" charset="-128"/>
              <a:ea typeface="BIZ UDPゴシック" panose="020B0400000000000000" pitchFamily="50" charset="-128"/>
              <a:cs typeface="+mn-cs"/>
            </a:rPr>
            <a:t>月～令和８年５月までの、上記</a:t>
          </a:r>
          <a:r>
            <a:rPr kumimoji="1" lang="en-US" altLang="ja-JP" sz="1400" b="1">
              <a:effectLst/>
              <a:latin typeface="BIZ UDPゴシック" panose="020B0400000000000000" pitchFamily="50" charset="-128"/>
              <a:ea typeface="BIZ UDPゴシック" panose="020B0400000000000000" pitchFamily="50" charset="-128"/>
              <a:cs typeface="+mn-cs"/>
            </a:rPr>
            <a:t>5000</a:t>
          </a:r>
          <a:r>
            <a:rPr kumimoji="1" lang="ja-JP" altLang="ja-JP" sz="1400" b="1">
              <a:effectLst/>
              <a:latin typeface="BIZ UDPゴシック" panose="020B0400000000000000" pitchFamily="50" charset="-128"/>
              <a:ea typeface="BIZ UDPゴシック" panose="020B0400000000000000" pitchFamily="50" charset="-128"/>
              <a:cs typeface="+mn-cs"/>
            </a:rPr>
            <a:t>円アップ（</a:t>
          </a:r>
          <a:r>
            <a:rPr kumimoji="1" lang="en-US" altLang="ja-JP" sz="1400" b="1">
              <a:effectLst/>
              <a:latin typeface="BIZ UDPゴシック" panose="020B0400000000000000" pitchFamily="50" charset="-128"/>
              <a:ea typeface="BIZ UDPゴシック" panose="020B0400000000000000" pitchFamily="50" charset="-128"/>
              <a:cs typeface="+mn-cs"/>
            </a:rPr>
            <a:t>5</a:t>
          </a:r>
          <a:r>
            <a:rPr kumimoji="1" lang="ja-JP" altLang="ja-JP" sz="1400" b="1">
              <a:effectLst/>
              <a:latin typeface="BIZ UDPゴシック" panose="020B0400000000000000" pitchFamily="50" charset="-128"/>
              <a:ea typeface="BIZ UDPゴシック" panose="020B0400000000000000" pitchFamily="50" charset="-128"/>
              <a:cs typeface="+mn-cs"/>
            </a:rPr>
            <a:t>％アップ）　</a:t>
          </a:r>
          <a:r>
            <a:rPr kumimoji="1" lang="ja-JP" altLang="en-US" sz="1400" b="1">
              <a:effectLst/>
              <a:latin typeface="BIZ UDPゴシック" panose="020B0400000000000000" pitchFamily="50" charset="-128"/>
              <a:ea typeface="BIZ UDPゴシック" panose="020B0400000000000000" pitchFamily="50" charset="-128"/>
              <a:cs typeface="+mn-cs"/>
            </a:rPr>
            <a:t>のうち２％を超える分＝</a:t>
          </a:r>
          <a:r>
            <a:rPr kumimoji="1" lang="en-US" altLang="ja-JP" sz="1400" b="1">
              <a:effectLst/>
              <a:latin typeface="BIZ UDPゴシック" panose="020B0400000000000000" pitchFamily="50" charset="-128"/>
              <a:ea typeface="BIZ UDPゴシック" panose="020B0400000000000000" pitchFamily="50" charset="-128"/>
              <a:cs typeface="+mn-cs"/>
            </a:rPr>
            <a:t>3000</a:t>
          </a:r>
          <a:r>
            <a:rPr kumimoji="1" lang="ja-JP" altLang="en-US" sz="1400" b="1">
              <a:effectLst/>
              <a:latin typeface="BIZ UDPゴシック" panose="020B0400000000000000" pitchFamily="50" charset="-128"/>
              <a:ea typeface="BIZ UDPゴシック" panose="020B0400000000000000" pitchFamily="50" charset="-128"/>
              <a:cs typeface="+mn-cs"/>
            </a:rPr>
            <a:t>円</a:t>
          </a:r>
          <a:r>
            <a:rPr kumimoji="1" lang="en-US" altLang="ja-JP" sz="1400" b="1">
              <a:effectLst/>
              <a:latin typeface="BIZ UDPゴシック" panose="020B0400000000000000" pitchFamily="50" charset="-128"/>
              <a:ea typeface="BIZ UDPゴシック" panose="020B0400000000000000" pitchFamily="50" charset="-128"/>
              <a:cs typeface="+mn-cs"/>
            </a:rPr>
            <a:t>×6</a:t>
          </a:r>
          <a:r>
            <a:rPr kumimoji="1" lang="ja-JP" altLang="en-US" sz="1400" b="1">
              <a:effectLst/>
              <a:latin typeface="BIZ UDPゴシック" panose="020B0400000000000000" pitchFamily="50" charset="-128"/>
              <a:ea typeface="BIZ UDPゴシック" panose="020B0400000000000000" pitchFamily="50" charset="-128"/>
              <a:cs typeface="+mn-cs"/>
            </a:rPr>
            <a:t>ヶ月分（</a:t>
          </a:r>
          <a:r>
            <a:rPr kumimoji="1" lang="en-US" altLang="ja-JP" sz="1400" b="1">
              <a:effectLst/>
              <a:latin typeface="BIZ UDPゴシック" panose="020B0400000000000000" pitchFamily="50" charset="-128"/>
              <a:ea typeface="BIZ UDPゴシック" panose="020B0400000000000000" pitchFamily="50" charset="-128"/>
              <a:cs typeface="+mn-cs"/>
            </a:rPr>
            <a:t>12</a:t>
          </a:r>
          <a:r>
            <a:rPr kumimoji="1" lang="ja-JP" altLang="en-US" sz="1400" b="1">
              <a:effectLst/>
              <a:latin typeface="BIZ UDPゴシック" panose="020B0400000000000000" pitchFamily="50" charset="-128"/>
              <a:ea typeface="BIZ UDPゴシック" panose="020B0400000000000000" pitchFamily="50" charset="-128"/>
              <a:cs typeface="+mn-cs"/>
            </a:rPr>
            <a:t>月～</a:t>
          </a:r>
          <a:r>
            <a:rPr kumimoji="1" lang="en-US" altLang="ja-JP" sz="1400" b="1">
              <a:effectLst/>
              <a:latin typeface="BIZ UDPゴシック" panose="020B0400000000000000" pitchFamily="50" charset="-128"/>
              <a:ea typeface="BIZ UDPゴシック" panose="020B0400000000000000" pitchFamily="50" charset="-128"/>
              <a:cs typeface="+mn-cs"/>
            </a:rPr>
            <a:t>5</a:t>
          </a:r>
          <a:r>
            <a:rPr kumimoji="1" lang="ja-JP" altLang="en-US" sz="1400" b="1">
              <a:effectLst/>
              <a:latin typeface="BIZ UDPゴシック" panose="020B0400000000000000" pitchFamily="50" charset="-128"/>
              <a:ea typeface="BIZ UDPゴシック" panose="020B0400000000000000" pitchFamily="50" charset="-128"/>
              <a:cs typeface="+mn-cs"/>
            </a:rPr>
            <a:t>月）</a:t>
          </a:r>
          <a:r>
            <a:rPr kumimoji="1" lang="en-US" altLang="ja-JP" sz="1400" b="1">
              <a:effectLst/>
              <a:latin typeface="BIZ UDPゴシック" panose="020B0400000000000000" pitchFamily="50" charset="-128"/>
              <a:ea typeface="BIZ UDPゴシック" panose="020B0400000000000000" pitchFamily="50" charset="-128"/>
              <a:cs typeface="+mn-cs"/>
            </a:rPr>
            <a:t>18,000</a:t>
          </a:r>
          <a:r>
            <a:rPr kumimoji="1" lang="ja-JP" altLang="en-US" sz="1400" b="1">
              <a:effectLst/>
              <a:latin typeface="BIZ UDPゴシック" panose="020B0400000000000000" pitchFamily="50" charset="-128"/>
              <a:ea typeface="BIZ UDPゴシック" panose="020B0400000000000000" pitchFamily="50" charset="-128"/>
              <a:cs typeface="+mn-cs"/>
            </a:rPr>
            <a:t>円</a:t>
          </a:r>
          <a:r>
            <a:rPr kumimoji="1" lang="en-US" altLang="ja-JP" sz="1400" b="1">
              <a:effectLst/>
              <a:latin typeface="BIZ UDPゴシック" panose="020B0400000000000000" pitchFamily="50" charset="-128"/>
              <a:ea typeface="BIZ UDPゴシック" panose="020B0400000000000000" pitchFamily="50" charset="-128"/>
              <a:cs typeface="+mn-cs"/>
            </a:rPr>
            <a:t>/</a:t>
          </a:r>
          <a:r>
            <a:rPr kumimoji="1" lang="ja-JP" altLang="en-US" sz="1400" b="1">
              <a:effectLst/>
              <a:latin typeface="BIZ UDPゴシック" panose="020B0400000000000000" pitchFamily="50" charset="-128"/>
              <a:ea typeface="BIZ UDPゴシック" panose="020B0400000000000000" pitchFamily="50" charset="-128"/>
              <a:cs typeface="+mn-cs"/>
            </a:rPr>
            <a:t>名は、</a:t>
          </a:r>
          <a:endParaRPr kumimoji="1" lang="en-US" altLang="ja-JP" sz="1400" b="1">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effectLst/>
              <a:latin typeface="BIZ UDPゴシック" panose="020B0400000000000000" pitchFamily="50" charset="-128"/>
              <a:ea typeface="BIZ UDPゴシック" panose="020B0400000000000000" pitchFamily="50" charset="-128"/>
              <a:cs typeface="+mn-cs"/>
            </a:rPr>
            <a:t>　　　補助金制度の開始前の賃上げだが、補助対象とすることが可能</a:t>
          </a:r>
          <a:endParaRPr kumimoji="1" lang="en-US" altLang="ja-JP" sz="1400" b="1" kern="1200">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2667001</xdr:colOff>
      <xdr:row>8</xdr:row>
      <xdr:rowOff>35719</xdr:rowOff>
    </xdr:from>
    <xdr:to>
      <xdr:col>10</xdr:col>
      <xdr:colOff>392906</xdr:colOff>
      <xdr:row>17</xdr:row>
      <xdr:rowOff>95250</xdr:rowOff>
    </xdr:to>
    <xdr:sp macro="" textlink="">
      <xdr:nvSpPr>
        <xdr:cNvPr id="3" name="正方形/長方形 2">
          <a:extLst>
            <a:ext uri="{FF2B5EF4-FFF2-40B4-BE49-F238E27FC236}">
              <a16:creationId xmlns:a16="http://schemas.microsoft.com/office/drawing/2014/main" id="{A6D70594-52FF-4492-A95E-05A48A54FA83}"/>
            </a:ext>
          </a:extLst>
        </xdr:cNvPr>
        <xdr:cNvSpPr/>
      </xdr:nvSpPr>
      <xdr:spPr bwMode="auto">
        <a:xfrm>
          <a:off x="14773276" y="6769894"/>
          <a:ext cx="4907755" cy="1602581"/>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800" kern="1200"/>
            <a:t>令和</a:t>
          </a:r>
          <a:r>
            <a:rPr kumimoji="1" lang="en-US" altLang="ja-JP" sz="2800" kern="1200"/>
            <a:t>8</a:t>
          </a:r>
          <a:r>
            <a:rPr kumimoji="1" lang="ja-JP" altLang="en-US" sz="2800" kern="1200"/>
            <a:t>年</a:t>
          </a:r>
          <a:r>
            <a:rPr kumimoji="1" lang="en-US" altLang="ja-JP" sz="2800" kern="1200"/>
            <a:t>6</a:t>
          </a:r>
          <a:r>
            <a:rPr kumimoji="1" lang="ja-JP" altLang="en-US" sz="2800" kern="1200"/>
            <a:t>月</a:t>
          </a:r>
          <a:r>
            <a:rPr kumimoji="1" lang="en-US" altLang="ja-JP" sz="2800" kern="1200"/>
            <a:t>1</a:t>
          </a:r>
          <a:r>
            <a:rPr kumimoji="1" lang="ja-JP" altLang="en-US" sz="2800" kern="1200"/>
            <a:t>日時点で</a:t>
          </a:r>
          <a:endParaRPr kumimoji="1" lang="en-US" altLang="ja-JP" sz="2800" kern="1200"/>
        </a:p>
        <a:p>
          <a:pPr algn="ctr"/>
          <a:r>
            <a:rPr kumimoji="1" lang="ja-JP" altLang="en-US" sz="2800" kern="1200"/>
            <a:t>国にて様式変更されています。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1357313</xdr:colOff>
      <xdr:row>1</xdr:row>
      <xdr:rowOff>130970</xdr:rowOff>
    </xdr:from>
    <xdr:to>
      <xdr:col>4</xdr:col>
      <xdr:colOff>1333500</xdr:colOff>
      <xdr:row>5</xdr:row>
      <xdr:rowOff>309565</xdr:rowOff>
    </xdr:to>
    <xdr:sp macro="" textlink="">
      <xdr:nvSpPr>
        <xdr:cNvPr id="2" name="正方形/長方形 1">
          <a:extLst>
            <a:ext uri="{FF2B5EF4-FFF2-40B4-BE49-F238E27FC236}">
              <a16:creationId xmlns:a16="http://schemas.microsoft.com/office/drawing/2014/main" id="{350D2E05-8E50-47F9-8008-5132724A707A}"/>
            </a:ext>
          </a:extLst>
        </xdr:cNvPr>
        <xdr:cNvSpPr/>
      </xdr:nvSpPr>
      <xdr:spPr bwMode="auto">
        <a:xfrm>
          <a:off x="1357313" y="452439"/>
          <a:ext cx="7084218" cy="183356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4000" kern="1200">
              <a:solidFill>
                <a:srgbClr val="FF0000"/>
              </a:solidFill>
            </a:rPr>
            <a:t>記載例</a:t>
          </a:r>
          <a:endParaRPr kumimoji="1" lang="en-US" altLang="ja-JP" sz="4000" kern="1200">
            <a:solidFill>
              <a:srgbClr val="FF0000"/>
            </a:solidFill>
          </a:endParaRPr>
        </a:p>
        <a:p>
          <a:pPr algn="l"/>
          <a:r>
            <a:rPr kumimoji="1" lang="ja-JP" altLang="en-US" sz="1600" b="1" kern="1200">
              <a:solidFill>
                <a:srgbClr val="FF0000"/>
              </a:solidFill>
            </a:rPr>
            <a:t>・</a:t>
          </a:r>
          <a:r>
            <a:rPr kumimoji="1" lang="en-US" altLang="ja-JP" sz="1600" b="1" kern="1200">
              <a:solidFill>
                <a:srgbClr val="FF0000"/>
              </a:solidFill>
            </a:rPr>
            <a:t>R7.8</a:t>
          </a:r>
          <a:r>
            <a:rPr kumimoji="1" lang="ja-JP" altLang="en-US" sz="1600" b="1" kern="1200">
              <a:solidFill>
                <a:srgbClr val="FF0000"/>
              </a:solidFill>
            </a:rPr>
            <a:t>～</a:t>
          </a:r>
          <a:r>
            <a:rPr kumimoji="1" lang="en-US" altLang="ja-JP" sz="1600" b="1" kern="1200">
              <a:solidFill>
                <a:srgbClr val="FF0000"/>
              </a:solidFill>
            </a:rPr>
            <a:t>	5</a:t>
          </a:r>
          <a:r>
            <a:rPr kumimoji="1" lang="ja-JP" altLang="en-US" sz="1600" b="1" kern="1200">
              <a:solidFill>
                <a:srgbClr val="FF0000"/>
              </a:solidFill>
            </a:rPr>
            <a:t>人に</a:t>
          </a:r>
          <a:r>
            <a:rPr kumimoji="1" lang="en-US" altLang="ja-JP" sz="1600" b="1" kern="1200">
              <a:solidFill>
                <a:srgbClr val="FF0000"/>
              </a:solidFill>
            </a:rPr>
            <a:t>5,000</a:t>
          </a:r>
          <a:r>
            <a:rPr kumimoji="1" lang="ja-JP" altLang="en-US" sz="1600" b="1" kern="1200">
              <a:solidFill>
                <a:srgbClr val="FF0000"/>
              </a:solidFill>
            </a:rPr>
            <a:t>円</a:t>
          </a:r>
          <a:r>
            <a:rPr kumimoji="1" lang="en-US" altLang="ja-JP" sz="1600" b="1" kern="1200">
              <a:solidFill>
                <a:srgbClr val="FF0000"/>
              </a:solidFill>
            </a:rPr>
            <a:t>/</a:t>
          </a:r>
          <a:r>
            <a:rPr kumimoji="1" lang="ja-JP" altLang="en-US" sz="1600" b="1" kern="1200">
              <a:solidFill>
                <a:srgbClr val="FF0000"/>
              </a:solidFill>
            </a:rPr>
            <a:t>月アップ　　　　　　　　　　</a:t>
          </a:r>
          <a:r>
            <a:rPr kumimoji="1" lang="ja-JP" altLang="en-US" sz="1600" b="1" kern="1200" baseline="0">
              <a:solidFill>
                <a:srgbClr val="FF0000"/>
              </a:solidFill>
            </a:rPr>
            <a:t> </a:t>
          </a:r>
          <a:r>
            <a:rPr kumimoji="1" lang="ja-JP" altLang="en-US" sz="1600" b="1" kern="1200">
              <a:solidFill>
                <a:srgbClr val="FF0000"/>
              </a:solidFill>
            </a:rPr>
            <a:t>（補助制度創設　前）</a:t>
          </a:r>
          <a:endParaRPr kumimoji="1" lang="en-US" altLang="ja-JP" sz="1600" b="1" kern="1200">
            <a:solidFill>
              <a:srgbClr val="FF0000"/>
            </a:solidFill>
          </a:endParaRPr>
        </a:p>
        <a:p>
          <a:pPr algn="l"/>
          <a:r>
            <a:rPr kumimoji="1" lang="ja-JP" altLang="en-US" sz="1600" b="1" kern="1200">
              <a:solidFill>
                <a:srgbClr val="FF0000"/>
              </a:solidFill>
            </a:rPr>
            <a:t>・</a:t>
          </a:r>
          <a:r>
            <a:rPr kumimoji="1" lang="en-US" altLang="ja-JP" sz="1600" b="1" kern="1200">
              <a:solidFill>
                <a:srgbClr val="FF0000"/>
              </a:solidFill>
            </a:rPr>
            <a:t>R7.12</a:t>
          </a:r>
          <a:r>
            <a:rPr kumimoji="1" lang="ja-JP" altLang="en-US" sz="1600" b="1" kern="1200">
              <a:solidFill>
                <a:srgbClr val="FF0000"/>
              </a:solidFill>
            </a:rPr>
            <a:t>～　さらに</a:t>
          </a:r>
          <a:r>
            <a:rPr kumimoji="1" lang="en-US" altLang="ja-JP" sz="1600" b="1" kern="1200">
              <a:solidFill>
                <a:srgbClr val="FF0000"/>
              </a:solidFill>
            </a:rPr>
            <a:t>2,500</a:t>
          </a:r>
          <a:r>
            <a:rPr kumimoji="1" lang="ja-JP" altLang="en-US" sz="1600" b="1" kern="1200">
              <a:solidFill>
                <a:srgbClr val="FF0000"/>
              </a:solidFill>
            </a:rPr>
            <a:t>円</a:t>
          </a:r>
          <a:r>
            <a:rPr kumimoji="1" lang="en-US" altLang="ja-JP" sz="1600" b="1" kern="1200">
              <a:solidFill>
                <a:srgbClr val="FF0000"/>
              </a:solidFill>
            </a:rPr>
            <a:t>/</a:t>
          </a:r>
          <a:r>
            <a:rPr kumimoji="1" lang="ja-JP" altLang="en-US" sz="1600" b="1" kern="1200">
              <a:solidFill>
                <a:srgbClr val="FF0000"/>
              </a:solidFill>
            </a:rPr>
            <a:t>月アップした場合　（補助制度創設　後</a:t>
          </a:r>
          <a:r>
            <a:rPr kumimoji="1" lang="en-US" altLang="ja-JP" sz="1600" b="1" kern="1200">
              <a:solidFill>
                <a:srgbClr val="FF0000"/>
              </a:solidFill>
            </a:rPr>
            <a:t>6</a:t>
          </a:r>
          <a:r>
            <a:rPr kumimoji="1" lang="ja-JP" altLang="en-US" sz="1600" b="1" kern="1200">
              <a:solidFill>
                <a:srgbClr val="FF0000"/>
              </a:solidFill>
            </a:rPr>
            <a:t>ヶ月）</a:t>
          </a:r>
          <a:endParaRPr kumimoji="1" lang="en-US" altLang="ja-JP" sz="1600" b="1" kern="1200">
            <a:solidFill>
              <a:srgbClr val="FF0000"/>
            </a:solidFill>
          </a:endParaRPr>
        </a:p>
        <a:p>
          <a:pPr algn="l"/>
          <a:r>
            <a:rPr kumimoji="1" lang="ja-JP" altLang="en-US" sz="1600" b="1" kern="1200">
              <a:solidFill>
                <a:srgbClr val="FF0000"/>
              </a:solidFill>
            </a:rPr>
            <a:t>・</a:t>
          </a:r>
          <a:r>
            <a:rPr kumimoji="1" lang="en-US" altLang="ja-JP" sz="1600" b="1" kern="1200">
              <a:solidFill>
                <a:srgbClr val="FF0000"/>
              </a:solidFill>
            </a:rPr>
            <a:t>R7.12</a:t>
          </a:r>
          <a:r>
            <a:rPr kumimoji="1" lang="ja-JP" altLang="en-US" sz="1600" b="1" kern="1200">
              <a:solidFill>
                <a:srgbClr val="FF0000"/>
              </a:solidFill>
            </a:rPr>
            <a:t>～</a:t>
          </a:r>
          <a:r>
            <a:rPr kumimoji="1" lang="en-US" altLang="ja-JP" sz="1600" b="1" kern="1200">
              <a:solidFill>
                <a:srgbClr val="FF0000"/>
              </a:solidFill>
            </a:rPr>
            <a:t>3</a:t>
          </a:r>
          <a:r>
            <a:rPr kumimoji="1" lang="ja-JP" altLang="en-US" sz="1600" b="1" kern="1200">
              <a:solidFill>
                <a:srgbClr val="FF0000"/>
              </a:solidFill>
            </a:rPr>
            <a:t>分の一時金として　医師</a:t>
          </a:r>
          <a:r>
            <a:rPr kumimoji="1" lang="en-US" altLang="ja-JP" sz="1600" b="1" kern="1200">
              <a:solidFill>
                <a:srgbClr val="FF0000"/>
              </a:solidFill>
            </a:rPr>
            <a:t>1</a:t>
          </a:r>
          <a:r>
            <a:rPr kumimoji="1" lang="ja-JP" altLang="en-US" sz="1600" b="1" kern="1200">
              <a:solidFill>
                <a:srgbClr val="FF0000"/>
              </a:solidFill>
            </a:rPr>
            <a:t>人に</a:t>
          </a:r>
          <a:r>
            <a:rPr kumimoji="1" lang="en-US" altLang="ja-JP" sz="1600" b="1" kern="1200">
              <a:solidFill>
                <a:srgbClr val="FF0000"/>
              </a:solidFill>
            </a:rPr>
            <a:t>20,000</a:t>
          </a:r>
          <a:r>
            <a:rPr kumimoji="1" lang="ja-JP" altLang="en-US" sz="1600" b="1" kern="1200">
              <a:solidFill>
                <a:srgbClr val="FF0000"/>
              </a:solidFill>
            </a:rPr>
            <a:t>円（</a:t>
          </a:r>
          <a:r>
            <a:rPr kumimoji="1" lang="en-US" altLang="ja-JP" sz="1600" b="1" kern="1200">
              <a:solidFill>
                <a:srgbClr val="FF0000"/>
              </a:solidFill>
            </a:rPr>
            <a:t>4</a:t>
          </a:r>
          <a:r>
            <a:rPr kumimoji="1" lang="ja-JP" altLang="en-US" sz="1600" b="1" kern="1200">
              <a:solidFill>
                <a:srgbClr val="FF0000"/>
              </a:solidFill>
            </a:rPr>
            <a:t>か月分）　給付した場合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8</xdr:row>
      <xdr:rowOff>0</xdr:rowOff>
    </xdr:from>
    <xdr:to>
      <xdr:col>8</xdr:col>
      <xdr:colOff>2476500</xdr:colOff>
      <xdr:row>20</xdr:row>
      <xdr:rowOff>46192</xdr:rowOff>
    </xdr:to>
    <xdr:sp macro="" textlink="">
      <xdr:nvSpPr>
        <xdr:cNvPr id="2" name="正方形/長方形 1">
          <a:extLst>
            <a:ext uri="{FF2B5EF4-FFF2-40B4-BE49-F238E27FC236}">
              <a16:creationId xmlns:a16="http://schemas.microsoft.com/office/drawing/2014/main" id="{EBA7DCE7-69E1-4892-B0DC-9F76D6F934D6}"/>
            </a:ext>
          </a:extLst>
        </xdr:cNvPr>
        <xdr:cNvSpPr/>
      </xdr:nvSpPr>
      <xdr:spPr bwMode="auto">
        <a:xfrm>
          <a:off x="0" y="6734175"/>
          <a:ext cx="14582775" cy="210359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t" upright="1"/>
        <a:lstStyle/>
        <a:p>
          <a:pPr algn="l"/>
          <a:r>
            <a:rPr kumimoji="1" lang="ja-JP" altLang="en-US" sz="1400" b="1" kern="1200">
              <a:latin typeface="BIZ UDPゴシック" panose="020B0400000000000000" pitchFamily="50" charset="-128"/>
              <a:ea typeface="BIZ UDPゴシック" panose="020B0400000000000000" pitchFamily="50" charset="-128"/>
            </a:rPr>
            <a:t>　●令和７年３月</a:t>
          </a:r>
          <a:r>
            <a:rPr kumimoji="1" lang="en-US" altLang="ja-JP" sz="1400" b="1" kern="1200">
              <a:latin typeface="BIZ UDPゴシック" panose="020B0400000000000000" pitchFamily="50" charset="-128"/>
              <a:ea typeface="BIZ UDPゴシック" panose="020B0400000000000000" pitchFamily="50" charset="-128"/>
            </a:rPr>
            <a:t>31</a:t>
          </a:r>
          <a:r>
            <a:rPr kumimoji="1" lang="ja-JP" altLang="en-US" sz="1400" b="1" kern="1200">
              <a:latin typeface="BIZ UDPゴシック" panose="020B0400000000000000" pitchFamily="50" charset="-128"/>
              <a:ea typeface="BIZ UDPゴシック" panose="020B0400000000000000" pitchFamily="50" charset="-128"/>
            </a:rPr>
            <a:t>日時点の賃金水準と比較して、</a:t>
          </a:r>
          <a:r>
            <a:rPr kumimoji="1" lang="en-US" altLang="ja-JP" sz="1400" b="1" kern="1200">
              <a:latin typeface="BIZ UDPゴシック" panose="020B0400000000000000" pitchFamily="50" charset="-128"/>
              <a:ea typeface="BIZ UDPゴシック" panose="020B0400000000000000" pitchFamily="50" charset="-128"/>
            </a:rPr>
            <a:t>2.0</a:t>
          </a:r>
          <a:r>
            <a:rPr kumimoji="1" lang="ja-JP" altLang="en-US" sz="1400" b="1" kern="1200">
              <a:latin typeface="BIZ UDPゴシック" panose="020B0400000000000000" pitchFamily="50" charset="-128"/>
              <a:ea typeface="BIZ UDPゴシック" panose="020B0400000000000000" pitchFamily="50" charset="-128"/>
            </a:rPr>
            <a:t>％を上回って実施している場合について</a:t>
          </a:r>
          <a:endParaRPr kumimoji="1" lang="en-US" altLang="ja-JP" sz="1400" b="1" kern="1200">
            <a:latin typeface="BIZ UDPゴシック" panose="020B0400000000000000" pitchFamily="50" charset="-128"/>
            <a:ea typeface="BIZ UDPゴシック" panose="020B0400000000000000" pitchFamily="50" charset="-128"/>
          </a:endParaRPr>
        </a:p>
        <a:p>
          <a:pPr algn="l"/>
          <a:r>
            <a:rPr kumimoji="1" lang="ja-JP" altLang="en-US" sz="1400" b="1" kern="1200">
              <a:latin typeface="BIZ UDPゴシック" panose="020B0400000000000000" pitchFamily="50" charset="-128"/>
              <a:ea typeface="BIZ UDPゴシック" panose="020B0400000000000000" pitchFamily="50" charset="-128"/>
              <a:cs typeface="+mn-cs"/>
            </a:rPr>
            <a:t>　　→</a:t>
          </a:r>
          <a:r>
            <a:rPr kumimoji="1" lang="en-US" altLang="ja-JP" sz="1400" b="1" kern="1200">
              <a:latin typeface="BIZ UDPゴシック" panose="020B0400000000000000" pitchFamily="50" charset="-128"/>
              <a:ea typeface="BIZ UDPゴシック" panose="020B0400000000000000" pitchFamily="50" charset="-128"/>
              <a:cs typeface="+mn-cs"/>
            </a:rPr>
            <a:t>12</a:t>
          </a:r>
          <a:r>
            <a:rPr kumimoji="1" lang="ja-JP" altLang="en-US" sz="1400" b="1" kern="1200">
              <a:latin typeface="BIZ UDPゴシック" panose="020B0400000000000000" pitchFamily="50" charset="-128"/>
              <a:ea typeface="BIZ UDPゴシック" panose="020B0400000000000000" pitchFamily="50" charset="-128"/>
              <a:cs typeface="+mn-cs"/>
            </a:rPr>
            <a:t>月の補助算定期間前である</a:t>
          </a:r>
          <a:r>
            <a:rPr kumimoji="1" lang="ja-JP" altLang="ja-JP" sz="1400" b="1" kern="1200">
              <a:latin typeface="BIZ UDPゴシック" panose="020B0400000000000000" pitchFamily="50" charset="-128"/>
              <a:ea typeface="BIZ UDPゴシック" panose="020B0400000000000000" pitchFamily="50" charset="-128"/>
              <a:cs typeface="+mn-cs"/>
            </a:rPr>
            <a:t>令和</a:t>
          </a:r>
          <a:r>
            <a:rPr kumimoji="1" lang="en-US" altLang="ja-JP" sz="1400" b="1" kern="1200">
              <a:latin typeface="BIZ UDPゴシック" panose="020B0400000000000000" pitchFamily="50" charset="-128"/>
              <a:ea typeface="BIZ UDPゴシック" panose="020B0400000000000000" pitchFamily="50" charset="-128"/>
              <a:cs typeface="+mn-cs"/>
            </a:rPr>
            <a:t>7</a:t>
          </a:r>
          <a:r>
            <a:rPr kumimoji="1" lang="ja-JP" altLang="ja-JP" sz="1400" b="1" kern="1200">
              <a:latin typeface="BIZ UDPゴシック" panose="020B0400000000000000" pitchFamily="50" charset="-128"/>
              <a:ea typeface="BIZ UDPゴシック" panose="020B0400000000000000" pitchFamily="50" charset="-128"/>
              <a:cs typeface="+mn-cs"/>
            </a:rPr>
            <a:t>年</a:t>
          </a:r>
          <a:r>
            <a:rPr kumimoji="1" lang="en-US" altLang="ja-JP" sz="1400" b="1" kern="1200">
              <a:latin typeface="BIZ UDPゴシック" panose="020B0400000000000000" pitchFamily="50" charset="-128"/>
              <a:ea typeface="BIZ UDPゴシック" panose="020B0400000000000000" pitchFamily="50" charset="-128"/>
              <a:cs typeface="+mn-cs"/>
            </a:rPr>
            <a:t>3</a:t>
          </a:r>
          <a:r>
            <a:rPr kumimoji="1" lang="ja-JP" altLang="ja-JP" sz="1400" b="1" kern="1200">
              <a:latin typeface="BIZ UDPゴシック" panose="020B0400000000000000" pitchFamily="50" charset="-128"/>
              <a:ea typeface="BIZ UDPゴシック" panose="020B0400000000000000" pitchFamily="50" charset="-128"/>
              <a:cs typeface="+mn-cs"/>
            </a:rPr>
            <a:t>月</a:t>
          </a:r>
          <a:r>
            <a:rPr kumimoji="1" lang="en-US" altLang="ja-JP" sz="1400" b="1" kern="1200">
              <a:latin typeface="BIZ UDPゴシック" panose="020B0400000000000000" pitchFamily="50" charset="-128"/>
              <a:ea typeface="BIZ UDPゴシック" panose="020B0400000000000000" pitchFamily="50" charset="-128"/>
              <a:cs typeface="+mn-cs"/>
            </a:rPr>
            <a:t>31</a:t>
          </a:r>
          <a:r>
            <a:rPr kumimoji="1" lang="ja-JP" altLang="ja-JP" sz="1400" b="1" kern="1200">
              <a:latin typeface="BIZ UDPゴシック" panose="020B0400000000000000" pitchFamily="50" charset="-128"/>
              <a:ea typeface="BIZ UDPゴシック" panose="020B0400000000000000" pitchFamily="50" charset="-128"/>
              <a:cs typeface="+mn-cs"/>
            </a:rPr>
            <a:t>日～</a:t>
          </a:r>
          <a:r>
            <a:rPr kumimoji="1" lang="en-US" altLang="ja-JP" sz="1400" b="1" kern="1200">
              <a:latin typeface="BIZ UDPゴシック" panose="020B0400000000000000" pitchFamily="50" charset="-128"/>
              <a:ea typeface="BIZ UDPゴシック" panose="020B0400000000000000" pitchFamily="50" charset="-128"/>
              <a:cs typeface="+mn-cs"/>
            </a:rPr>
            <a:t>11</a:t>
          </a:r>
          <a:r>
            <a:rPr kumimoji="1" lang="ja-JP" altLang="ja-JP" sz="1400" b="1" kern="1200">
              <a:latin typeface="BIZ UDPゴシック" panose="020B0400000000000000" pitchFamily="50" charset="-128"/>
              <a:ea typeface="BIZ UDPゴシック" panose="020B0400000000000000" pitchFamily="50" charset="-128"/>
              <a:cs typeface="+mn-cs"/>
            </a:rPr>
            <a:t>月</a:t>
          </a:r>
          <a:r>
            <a:rPr kumimoji="1" lang="en-US" altLang="ja-JP" sz="1400" b="1" kern="1200">
              <a:latin typeface="BIZ UDPゴシック" panose="020B0400000000000000" pitchFamily="50" charset="-128"/>
              <a:ea typeface="BIZ UDPゴシック" panose="020B0400000000000000" pitchFamily="50" charset="-128"/>
              <a:cs typeface="+mn-cs"/>
            </a:rPr>
            <a:t>30</a:t>
          </a:r>
          <a:r>
            <a:rPr kumimoji="1" lang="ja-JP" altLang="ja-JP" sz="1400" b="1" kern="1200">
              <a:latin typeface="BIZ UDPゴシック" panose="020B0400000000000000" pitchFamily="50" charset="-128"/>
              <a:ea typeface="BIZ UDPゴシック" panose="020B0400000000000000" pitchFamily="50" charset="-128"/>
              <a:cs typeface="+mn-cs"/>
            </a:rPr>
            <a:t>日</a:t>
          </a:r>
          <a:r>
            <a:rPr kumimoji="1" lang="ja-JP" altLang="en-US" sz="1400" b="1" kern="1200">
              <a:latin typeface="BIZ UDPゴシック" panose="020B0400000000000000" pitchFamily="50" charset="-128"/>
              <a:ea typeface="BIZ UDPゴシック" panose="020B0400000000000000" pitchFamily="50" charset="-128"/>
              <a:cs typeface="+mn-cs"/>
            </a:rPr>
            <a:t>の間に既に賃上げしていた場合、令和７年</a:t>
          </a:r>
          <a:r>
            <a:rPr kumimoji="1" lang="en-US" altLang="ja-JP" sz="1400" b="1" kern="1200">
              <a:latin typeface="BIZ UDPゴシック" panose="020B0400000000000000" pitchFamily="50" charset="-128"/>
              <a:ea typeface="BIZ UDPゴシック" panose="020B0400000000000000" pitchFamily="50" charset="-128"/>
              <a:cs typeface="+mn-cs"/>
            </a:rPr>
            <a:t>12</a:t>
          </a:r>
          <a:r>
            <a:rPr kumimoji="1" lang="ja-JP" altLang="en-US" sz="1400" b="1" kern="1200">
              <a:latin typeface="BIZ UDPゴシック" panose="020B0400000000000000" pitchFamily="50" charset="-128"/>
              <a:ea typeface="BIZ UDPゴシック" panose="020B0400000000000000" pitchFamily="50" charset="-128"/>
              <a:cs typeface="+mn-cs"/>
            </a:rPr>
            <a:t>月～令和８年５月の当該賃上げの</a:t>
          </a:r>
          <a:r>
            <a:rPr kumimoji="1" lang="en-US" altLang="ja-JP" sz="1400" b="1" kern="1200">
              <a:latin typeface="BIZ UDPゴシック" panose="020B0400000000000000" pitchFamily="50" charset="-128"/>
              <a:ea typeface="BIZ UDPゴシック" panose="020B0400000000000000" pitchFamily="50" charset="-128"/>
              <a:cs typeface="+mn-cs"/>
            </a:rPr>
            <a:t>2.0</a:t>
          </a:r>
          <a:r>
            <a:rPr kumimoji="1" lang="ja-JP" altLang="en-US" sz="1400" b="1" kern="1200">
              <a:latin typeface="BIZ UDPゴシック" panose="020B0400000000000000" pitchFamily="50" charset="-128"/>
              <a:ea typeface="BIZ UDPゴシック" panose="020B0400000000000000" pitchFamily="50" charset="-128"/>
              <a:cs typeface="+mn-cs"/>
            </a:rPr>
            <a:t>％を上回る部分は、</a:t>
          </a:r>
          <a:endParaRPr kumimoji="1" lang="en-US" altLang="ja-JP" sz="1400" b="1" kern="1200">
            <a:latin typeface="BIZ UDPゴシック" panose="020B0400000000000000" pitchFamily="50" charset="-128"/>
            <a:ea typeface="BIZ UDPゴシック" panose="020B0400000000000000" pitchFamily="50" charset="-128"/>
            <a:cs typeface="+mn-cs"/>
          </a:endParaRPr>
        </a:p>
        <a:p>
          <a:pPr algn="l"/>
          <a:r>
            <a:rPr kumimoji="1" lang="ja-JP" altLang="en-US" sz="1400" b="1" kern="1200">
              <a:latin typeface="BIZ UDPゴシック" panose="020B0400000000000000" pitchFamily="50" charset="-128"/>
              <a:ea typeface="BIZ UDPゴシック" panose="020B0400000000000000" pitchFamily="50" charset="-128"/>
              <a:cs typeface="+mn-cs"/>
            </a:rPr>
            <a:t>　　　　特例的に補助対象とできます。）</a:t>
          </a:r>
          <a:endParaRPr kumimoji="1" lang="en-US" altLang="ja-JP" sz="1400" b="1" kern="1200">
            <a:latin typeface="BIZ UDPゴシック" panose="020B0400000000000000" pitchFamily="50" charset="-128"/>
            <a:ea typeface="BIZ UDPゴシック" panose="020B0400000000000000" pitchFamily="50" charset="-128"/>
            <a:cs typeface="+mn-cs"/>
          </a:endParaRPr>
        </a:p>
        <a:p>
          <a:pPr algn="l"/>
          <a:endParaRPr kumimoji="1" lang="en-US" altLang="ja-JP" sz="1400" b="1" kern="1200">
            <a:latin typeface="BIZ UDPゴシック" panose="020B0400000000000000" pitchFamily="50" charset="-128"/>
            <a:ea typeface="BIZ UDPゴシック" panose="020B0400000000000000" pitchFamily="50" charset="-128"/>
            <a:cs typeface="+mn-cs"/>
          </a:endParaRPr>
        </a:p>
        <a:p>
          <a:pPr algn="l"/>
          <a:r>
            <a:rPr kumimoji="1" lang="ja-JP" altLang="en-US" sz="1400" b="1" kern="1200">
              <a:latin typeface="BIZ UDPゴシック" panose="020B0400000000000000" pitchFamily="50" charset="-128"/>
              <a:ea typeface="BIZ UDPゴシック" panose="020B0400000000000000" pitchFamily="50" charset="-128"/>
              <a:cs typeface="+mn-cs"/>
            </a:rPr>
            <a:t>・例：</a:t>
          </a:r>
          <a:r>
            <a:rPr kumimoji="1" lang="ja-JP" altLang="ja-JP" sz="1400" b="1" kern="1200">
              <a:latin typeface="BIZ UDPゴシック" panose="020B0400000000000000" pitchFamily="50" charset="-128"/>
              <a:ea typeface="BIZ UDPゴシック" panose="020B0400000000000000" pitchFamily="50" charset="-128"/>
              <a:cs typeface="+mn-cs"/>
            </a:rPr>
            <a:t>令和７年３月</a:t>
          </a:r>
          <a:r>
            <a:rPr kumimoji="1" lang="ja-JP" altLang="en-US" sz="1400" b="1" kern="1200">
              <a:latin typeface="BIZ UDPゴシック" panose="020B0400000000000000" pitchFamily="50" charset="-128"/>
              <a:ea typeface="BIZ UDPゴシック" panose="020B0400000000000000" pitchFamily="50" charset="-128"/>
              <a:cs typeface="+mn-cs"/>
            </a:rPr>
            <a:t>３１</a:t>
          </a:r>
          <a:r>
            <a:rPr kumimoji="1" lang="ja-JP" altLang="ja-JP" sz="1400" b="1" kern="1200">
              <a:latin typeface="BIZ UDPゴシック" panose="020B0400000000000000" pitchFamily="50" charset="-128"/>
              <a:ea typeface="BIZ UDPゴシック" panose="020B0400000000000000" pitchFamily="50" charset="-128"/>
              <a:cs typeface="+mn-cs"/>
            </a:rPr>
            <a:t>日時点の賃金水準</a:t>
          </a:r>
          <a:r>
            <a:rPr kumimoji="1" lang="ja-JP" altLang="en-US" sz="1400" b="1" kern="1200">
              <a:latin typeface="BIZ UDPゴシック" panose="020B0400000000000000" pitchFamily="50" charset="-128"/>
              <a:ea typeface="BIZ UDPゴシック" panose="020B0400000000000000" pitchFamily="50" charset="-128"/>
              <a:cs typeface="+mn-cs"/>
            </a:rPr>
            <a:t>　　：</a:t>
          </a:r>
          <a:r>
            <a:rPr kumimoji="1" lang="en-US" altLang="ja-JP" sz="1400" b="1" kern="1200">
              <a:latin typeface="BIZ UDPゴシック" panose="020B0400000000000000" pitchFamily="50" charset="-128"/>
              <a:ea typeface="BIZ UDPゴシック" panose="020B0400000000000000" pitchFamily="50" charset="-128"/>
              <a:cs typeface="+mn-cs"/>
            </a:rPr>
            <a:t>10</a:t>
          </a:r>
          <a:r>
            <a:rPr kumimoji="1" lang="ja-JP" altLang="en-US" sz="1400" b="1" kern="1200">
              <a:latin typeface="BIZ UDPゴシック" panose="020B0400000000000000" pitchFamily="50" charset="-128"/>
              <a:ea typeface="BIZ UDPゴシック" panose="020B0400000000000000" pitchFamily="50" charset="-128"/>
              <a:cs typeface="+mn-cs"/>
            </a:rPr>
            <a:t>万円</a:t>
          </a:r>
          <a:r>
            <a:rPr kumimoji="1" lang="en-US" altLang="ja-JP" sz="1400" b="1" kern="1200">
              <a:latin typeface="BIZ UDPゴシック" panose="020B0400000000000000" pitchFamily="50" charset="-128"/>
              <a:ea typeface="BIZ UDPゴシック" panose="020B0400000000000000" pitchFamily="50" charset="-128"/>
              <a:cs typeface="+mn-cs"/>
            </a:rPr>
            <a:t>/1</a:t>
          </a:r>
          <a:r>
            <a:rPr kumimoji="1" lang="ja-JP" altLang="en-US" sz="1400" b="1" kern="1200">
              <a:latin typeface="BIZ UDPゴシック" panose="020B0400000000000000" pitchFamily="50" charset="-128"/>
              <a:ea typeface="BIZ UDPゴシック" panose="020B0400000000000000" pitchFamily="50" charset="-128"/>
              <a:cs typeface="+mn-cs"/>
            </a:rPr>
            <a:t>名月額平均　　</a:t>
          </a:r>
          <a:r>
            <a:rPr kumimoji="1" lang="en-US" altLang="ja-JP" sz="1400" b="1" kern="1200">
              <a:latin typeface="BIZ UDPゴシック" panose="020B0400000000000000" pitchFamily="50" charset="-128"/>
              <a:ea typeface="BIZ UDPゴシック" panose="020B0400000000000000" pitchFamily="50" charset="-128"/>
              <a:cs typeface="+mn-cs"/>
            </a:rPr>
            <a:t>※</a:t>
          </a:r>
          <a:r>
            <a:rPr kumimoji="1" lang="ja-JP" altLang="en-US" sz="1400" b="1" kern="1200">
              <a:latin typeface="BIZ UDPゴシック" panose="020B0400000000000000" pitchFamily="50" charset="-128"/>
              <a:ea typeface="BIZ UDPゴシック" panose="020B0400000000000000" pitchFamily="50" charset="-128"/>
              <a:cs typeface="+mn-cs"/>
            </a:rPr>
            <a:t>対象職員の</a:t>
          </a:r>
          <a:r>
            <a:rPr kumimoji="1" lang="en-US" altLang="ja-JP" sz="1400" b="1" kern="1200">
              <a:latin typeface="BIZ UDPゴシック" panose="020B0400000000000000" pitchFamily="50" charset="-128"/>
              <a:ea typeface="BIZ UDPゴシック" panose="020B0400000000000000" pitchFamily="50" charset="-128"/>
              <a:cs typeface="+mn-cs"/>
            </a:rPr>
            <a:t>12</a:t>
          </a:r>
          <a:r>
            <a:rPr kumimoji="1" lang="ja-JP" altLang="en-US" sz="1400" b="1" kern="1200">
              <a:latin typeface="BIZ UDPゴシック" panose="020B0400000000000000" pitchFamily="50" charset="-128"/>
              <a:ea typeface="BIZ UDPゴシック" panose="020B0400000000000000" pitchFamily="50" charset="-128"/>
              <a:cs typeface="+mn-cs"/>
            </a:rPr>
            <a:t>月～</a:t>
          </a:r>
          <a:r>
            <a:rPr kumimoji="1" lang="en-US" altLang="ja-JP" sz="1400" b="1" kern="1200">
              <a:latin typeface="BIZ UDPゴシック" panose="020B0400000000000000" pitchFamily="50" charset="-128"/>
              <a:ea typeface="BIZ UDPゴシック" panose="020B0400000000000000" pitchFamily="50" charset="-128"/>
              <a:cs typeface="+mn-cs"/>
            </a:rPr>
            <a:t>5</a:t>
          </a:r>
          <a:r>
            <a:rPr kumimoji="1" lang="ja-JP" altLang="en-US" sz="1400" b="1" kern="1200">
              <a:latin typeface="BIZ UDPゴシック" panose="020B0400000000000000" pitchFamily="50" charset="-128"/>
              <a:ea typeface="BIZ UDPゴシック" panose="020B0400000000000000" pitchFamily="50" charset="-128"/>
              <a:cs typeface="+mn-cs"/>
            </a:rPr>
            <a:t>月の賃金総額の</a:t>
          </a:r>
          <a:r>
            <a:rPr kumimoji="1" lang="en-US" altLang="ja-JP" sz="1400" b="1" kern="1200">
              <a:latin typeface="BIZ UDPゴシック" panose="020B0400000000000000" pitchFamily="50" charset="-128"/>
              <a:ea typeface="BIZ UDPゴシック" panose="020B0400000000000000" pitchFamily="50" charset="-128"/>
              <a:cs typeface="+mn-cs"/>
            </a:rPr>
            <a:t>1</a:t>
          </a:r>
          <a:r>
            <a:rPr kumimoji="1" lang="ja-JP" altLang="en-US" sz="1400" b="1" kern="1200">
              <a:latin typeface="BIZ UDPゴシック" panose="020B0400000000000000" pitchFamily="50" charset="-128"/>
              <a:ea typeface="BIZ UDPゴシック" panose="020B0400000000000000" pitchFamily="50" charset="-128"/>
              <a:cs typeface="+mn-cs"/>
            </a:rPr>
            <a:t>名</a:t>
          </a:r>
          <a:r>
            <a:rPr kumimoji="1" lang="en-US" altLang="ja-JP" sz="1400" b="1" kern="1200">
              <a:latin typeface="BIZ UDPゴシック" panose="020B0400000000000000" pitchFamily="50" charset="-128"/>
              <a:ea typeface="BIZ UDPゴシック" panose="020B0400000000000000" pitchFamily="50" charset="-128"/>
              <a:cs typeface="+mn-cs"/>
            </a:rPr>
            <a:t>1</a:t>
          </a:r>
          <a:r>
            <a:rPr kumimoji="1" lang="ja-JP" altLang="en-US" sz="1400" b="1" kern="1200">
              <a:latin typeface="BIZ UDPゴシック" panose="020B0400000000000000" pitchFamily="50" charset="-128"/>
              <a:ea typeface="BIZ UDPゴシック" panose="020B0400000000000000" pitchFamily="50" charset="-128"/>
              <a:cs typeface="+mn-cs"/>
            </a:rPr>
            <a:t>ヶ月の平均額　　</a:t>
          </a:r>
          <a:endParaRPr kumimoji="1" lang="en-US" altLang="ja-JP" sz="1400" b="1" kern="1200">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kern="1200">
              <a:latin typeface="BIZ UDPゴシック" panose="020B0400000000000000" pitchFamily="50" charset="-128"/>
              <a:ea typeface="BIZ UDPゴシック" panose="020B0400000000000000" pitchFamily="50" charset="-128"/>
              <a:cs typeface="+mn-cs"/>
            </a:rPr>
            <a:t>　　　</a:t>
          </a:r>
          <a:r>
            <a:rPr kumimoji="1" lang="ja-JP" altLang="ja-JP" sz="1400" b="1">
              <a:effectLst/>
              <a:latin typeface="BIZ UDPゴシック" panose="020B0400000000000000" pitchFamily="50" charset="-128"/>
              <a:ea typeface="BIZ UDPゴシック" panose="020B0400000000000000" pitchFamily="50" charset="-128"/>
              <a:cs typeface="+mn-cs"/>
            </a:rPr>
            <a:t>令和７年</a:t>
          </a:r>
          <a:r>
            <a:rPr kumimoji="1" lang="ja-JP" altLang="en-US" sz="1400" b="1">
              <a:effectLst/>
              <a:latin typeface="BIZ UDPゴシック" panose="020B0400000000000000" pitchFamily="50" charset="-128"/>
              <a:ea typeface="BIZ UDPゴシック" panose="020B0400000000000000" pitchFamily="50" charset="-128"/>
              <a:cs typeface="+mn-cs"/>
            </a:rPr>
            <a:t>８</a:t>
          </a:r>
          <a:r>
            <a:rPr kumimoji="1" lang="ja-JP" altLang="ja-JP" sz="1400" b="1">
              <a:effectLst/>
              <a:latin typeface="BIZ UDPゴシック" panose="020B0400000000000000" pitchFamily="50" charset="-128"/>
              <a:ea typeface="BIZ UDPゴシック" panose="020B0400000000000000" pitchFamily="50" charset="-128"/>
              <a:cs typeface="+mn-cs"/>
            </a:rPr>
            <a:t>月</a:t>
          </a:r>
          <a:r>
            <a:rPr kumimoji="1" lang="ja-JP" altLang="en-US" sz="1400" b="1">
              <a:effectLst/>
              <a:latin typeface="BIZ UDPゴシック" panose="020B0400000000000000" pitchFamily="50" charset="-128"/>
              <a:ea typeface="BIZ UDPゴシック" panose="020B0400000000000000" pitchFamily="50" charset="-128"/>
              <a:cs typeface="+mn-cs"/>
            </a:rPr>
            <a:t>分から</a:t>
          </a:r>
          <a:r>
            <a:rPr kumimoji="1" lang="en-US" altLang="ja-JP" sz="1400" b="1">
              <a:effectLst/>
              <a:latin typeface="BIZ UDPゴシック" panose="020B0400000000000000" pitchFamily="50" charset="-128"/>
              <a:ea typeface="BIZ UDPゴシック" panose="020B0400000000000000" pitchFamily="50" charset="-128"/>
              <a:cs typeface="+mn-cs"/>
            </a:rPr>
            <a:t>5000</a:t>
          </a:r>
          <a:r>
            <a:rPr kumimoji="1" lang="ja-JP" altLang="en-US" sz="1400" b="1">
              <a:effectLst/>
              <a:latin typeface="BIZ UDPゴシック" panose="020B0400000000000000" pitchFamily="50" charset="-128"/>
              <a:ea typeface="BIZ UDPゴシック" panose="020B0400000000000000" pitchFamily="50" charset="-128"/>
              <a:cs typeface="+mn-cs"/>
            </a:rPr>
            <a:t>円ベースアップ（</a:t>
          </a:r>
          <a:r>
            <a:rPr kumimoji="1" lang="en-US" altLang="ja-JP" sz="1400" b="1">
              <a:effectLst/>
              <a:latin typeface="BIZ UDPゴシック" panose="020B0400000000000000" pitchFamily="50" charset="-128"/>
              <a:ea typeface="BIZ UDPゴシック" panose="020B0400000000000000" pitchFamily="50" charset="-128"/>
              <a:cs typeface="+mn-cs"/>
            </a:rPr>
            <a:t>5</a:t>
          </a:r>
          <a:r>
            <a:rPr kumimoji="1" lang="ja-JP" altLang="en-US" sz="1400" b="1">
              <a:effectLst/>
              <a:latin typeface="BIZ UDPゴシック" panose="020B0400000000000000" pitchFamily="50" charset="-128"/>
              <a:ea typeface="BIZ UDPゴシック" panose="020B0400000000000000" pitchFamily="50" charset="-128"/>
              <a:cs typeface="+mn-cs"/>
            </a:rPr>
            <a:t>％アップ）　→　</a:t>
          </a:r>
          <a:r>
            <a:rPr kumimoji="1" lang="ja-JP" altLang="ja-JP" sz="1400" b="1">
              <a:effectLst/>
              <a:latin typeface="BIZ UDPゴシック" panose="020B0400000000000000" pitchFamily="50" charset="-128"/>
              <a:ea typeface="BIZ UDPゴシック" panose="020B0400000000000000" pitchFamily="50" charset="-128"/>
              <a:cs typeface="+mn-cs"/>
            </a:rPr>
            <a:t>　：</a:t>
          </a:r>
          <a:r>
            <a:rPr kumimoji="1" lang="en-US" altLang="ja-JP" sz="1400" b="1">
              <a:effectLst/>
              <a:latin typeface="BIZ UDPゴシック" panose="020B0400000000000000" pitchFamily="50" charset="-128"/>
              <a:ea typeface="BIZ UDPゴシック" panose="020B0400000000000000" pitchFamily="50" charset="-128"/>
              <a:cs typeface="+mn-cs"/>
            </a:rPr>
            <a:t>10.5</a:t>
          </a:r>
          <a:r>
            <a:rPr kumimoji="1" lang="ja-JP" altLang="ja-JP" sz="1400" b="1">
              <a:effectLst/>
              <a:latin typeface="BIZ UDPゴシック" panose="020B0400000000000000" pitchFamily="50" charset="-128"/>
              <a:ea typeface="BIZ UDPゴシック" panose="020B0400000000000000" pitchFamily="50" charset="-128"/>
              <a:cs typeface="+mn-cs"/>
            </a:rPr>
            <a:t>万円</a:t>
          </a:r>
          <a:r>
            <a:rPr kumimoji="1" lang="en-US" altLang="ja-JP" sz="1400" b="1">
              <a:effectLst/>
              <a:latin typeface="BIZ UDPゴシック" panose="020B0400000000000000" pitchFamily="50" charset="-128"/>
              <a:ea typeface="BIZ UDPゴシック" panose="020B0400000000000000" pitchFamily="50" charset="-128"/>
              <a:cs typeface="+mn-cs"/>
            </a:rPr>
            <a:t>/1</a:t>
          </a:r>
          <a:r>
            <a:rPr kumimoji="1" lang="ja-JP" altLang="ja-JP" sz="1400" b="1">
              <a:effectLst/>
              <a:latin typeface="BIZ UDPゴシック" panose="020B0400000000000000" pitchFamily="50" charset="-128"/>
              <a:ea typeface="BIZ UDPゴシック" panose="020B0400000000000000" pitchFamily="50" charset="-128"/>
              <a:cs typeface="+mn-cs"/>
            </a:rPr>
            <a:t>名月額平均</a:t>
          </a:r>
          <a:r>
            <a:rPr kumimoji="1" lang="ja-JP" altLang="en-US" sz="1400" b="1" kern="1200">
              <a:latin typeface="BIZ UDPゴシック" panose="020B0400000000000000" pitchFamily="50" charset="-128"/>
              <a:ea typeface="BIZ UDPゴシック" panose="020B0400000000000000" pitchFamily="50" charset="-128"/>
              <a:cs typeface="+mn-cs"/>
            </a:rPr>
            <a:t>　　　</a:t>
          </a:r>
          <a:endParaRPr kumimoji="1" lang="en-US" altLang="ja-JP" sz="1400" b="1" kern="1200">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kern="1200">
              <a:latin typeface="BIZ UDPゴシック" panose="020B0400000000000000" pitchFamily="50" charset="-128"/>
              <a:ea typeface="BIZ UDPゴシック" panose="020B0400000000000000" pitchFamily="50" charset="-128"/>
              <a:cs typeface="+mn-cs"/>
            </a:rPr>
            <a:t>　　　令和７年</a:t>
          </a:r>
          <a:r>
            <a:rPr kumimoji="1" lang="en-US" altLang="ja-JP" sz="1400" b="1" kern="1200">
              <a:latin typeface="BIZ UDPゴシック" panose="020B0400000000000000" pitchFamily="50" charset="-128"/>
              <a:ea typeface="BIZ UDPゴシック" panose="020B0400000000000000" pitchFamily="50" charset="-128"/>
              <a:cs typeface="+mn-cs"/>
            </a:rPr>
            <a:t>12</a:t>
          </a:r>
          <a:r>
            <a:rPr kumimoji="1" lang="ja-JP" altLang="en-US" sz="1400" b="1" kern="1200">
              <a:latin typeface="BIZ UDPゴシック" panose="020B0400000000000000" pitchFamily="50" charset="-128"/>
              <a:ea typeface="BIZ UDPゴシック" panose="020B0400000000000000" pitchFamily="50" charset="-128"/>
              <a:cs typeface="+mn-cs"/>
            </a:rPr>
            <a:t>月～令和８年５月までの、上記</a:t>
          </a:r>
          <a:r>
            <a:rPr kumimoji="1" lang="en-US" altLang="ja-JP" sz="1400" b="1">
              <a:effectLst/>
              <a:latin typeface="BIZ UDPゴシック" panose="020B0400000000000000" pitchFamily="50" charset="-128"/>
              <a:ea typeface="BIZ UDPゴシック" panose="020B0400000000000000" pitchFamily="50" charset="-128"/>
              <a:cs typeface="+mn-cs"/>
            </a:rPr>
            <a:t>5000</a:t>
          </a:r>
          <a:r>
            <a:rPr kumimoji="1" lang="ja-JP" altLang="ja-JP" sz="1400" b="1">
              <a:effectLst/>
              <a:latin typeface="BIZ UDPゴシック" panose="020B0400000000000000" pitchFamily="50" charset="-128"/>
              <a:ea typeface="BIZ UDPゴシック" panose="020B0400000000000000" pitchFamily="50" charset="-128"/>
              <a:cs typeface="+mn-cs"/>
            </a:rPr>
            <a:t>円アップ（</a:t>
          </a:r>
          <a:r>
            <a:rPr kumimoji="1" lang="en-US" altLang="ja-JP" sz="1400" b="1">
              <a:effectLst/>
              <a:latin typeface="BIZ UDPゴシック" panose="020B0400000000000000" pitchFamily="50" charset="-128"/>
              <a:ea typeface="BIZ UDPゴシック" panose="020B0400000000000000" pitchFamily="50" charset="-128"/>
              <a:cs typeface="+mn-cs"/>
            </a:rPr>
            <a:t>5</a:t>
          </a:r>
          <a:r>
            <a:rPr kumimoji="1" lang="ja-JP" altLang="ja-JP" sz="1400" b="1">
              <a:effectLst/>
              <a:latin typeface="BIZ UDPゴシック" panose="020B0400000000000000" pitchFamily="50" charset="-128"/>
              <a:ea typeface="BIZ UDPゴシック" panose="020B0400000000000000" pitchFamily="50" charset="-128"/>
              <a:cs typeface="+mn-cs"/>
            </a:rPr>
            <a:t>％アップ）　</a:t>
          </a:r>
          <a:r>
            <a:rPr kumimoji="1" lang="ja-JP" altLang="en-US" sz="1400" b="1">
              <a:effectLst/>
              <a:latin typeface="BIZ UDPゴシック" panose="020B0400000000000000" pitchFamily="50" charset="-128"/>
              <a:ea typeface="BIZ UDPゴシック" panose="020B0400000000000000" pitchFamily="50" charset="-128"/>
              <a:cs typeface="+mn-cs"/>
            </a:rPr>
            <a:t>のうち２％を超える分＝</a:t>
          </a:r>
          <a:r>
            <a:rPr kumimoji="1" lang="en-US" altLang="ja-JP" sz="1400" b="1">
              <a:effectLst/>
              <a:latin typeface="BIZ UDPゴシック" panose="020B0400000000000000" pitchFamily="50" charset="-128"/>
              <a:ea typeface="BIZ UDPゴシック" panose="020B0400000000000000" pitchFamily="50" charset="-128"/>
              <a:cs typeface="+mn-cs"/>
            </a:rPr>
            <a:t>3000</a:t>
          </a:r>
          <a:r>
            <a:rPr kumimoji="1" lang="ja-JP" altLang="en-US" sz="1400" b="1">
              <a:effectLst/>
              <a:latin typeface="BIZ UDPゴシック" panose="020B0400000000000000" pitchFamily="50" charset="-128"/>
              <a:ea typeface="BIZ UDPゴシック" panose="020B0400000000000000" pitchFamily="50" charset="-128"/>
              <a:cs typeface="+mn-cs"/>
            </a:rPr>
            <a:t>円</a:t>
          </a:r>
          <a:r>
            <a:rPr kumimoji="1" lang="en-US" altLang="ja-JP" sz="1400" b="1">
              <a:effectLst/>
              <a:latin typeface="BIZ UDPゴシック" panose="020B0400000000000000" pitchFamily="50" charset="-128"/>
              <a:ea typeface="BIZ UDPゴシック" panose="020B0400000000000000" pitchFamily="50" charset="-128"/>
              <a:cs typeface="+mn-cs"/>
            </a:rPr>
            <a:t>×6</a:t>
          </a:r>
          <a:r>
            <a:rPr kumimoji="1" lang="ja-JP" altLang="en-US" sz="1400" b="1">
              <a:effectLst/>
              <a:latin typeface="BIZ UDPゴシック" panose="020B0400000000000000" pitchFamily="50" charset="-128"/>
              <a:ea typeface="BIZ UDPゴシック" panose="020B0400000000000000" pitchFamily="50" charset="-128"/>
              <a:cs typeface="+mn-cs"/>
            </a:rPr>
            <a:t>ヶ月分（</a:t>
          </a:r>
          <a:r>
            <a:rPr kumimoji="1" lang="en-US" altLang="ja-JP" sz="1400" b="1">
              <a:effectLst/>
              <a:latin typeface="BIZ UDPゴシック" panose="020B0400000000000000" pitchFamily="50" charset="-128"/>
              <a:ea typeface="BIZ UDPゴシック" panose="020B0400000000000000" pitchFamily="50" charset="-128"/>
              <a:cs typeface="+mn-cs"/>
            </a:rPr>
            <a:t>12</a:t>
          </a:r>
          <a:r>
            <a:rPr kumimoji="1" lang="ja-JP" altLang="en-US" sz="1400" b="1">
              <a:effectLst/>
              <a:latin typeface="BIZ UDPゴシック" panose="020B0400000000000000" pitchFamily="50" charset="-128"/>
              <a:ea typeface="BIZ UDPゴシック" panose="020B0400000000000000" pitchFamily="50" charset="-128"/>
              <a:cs typeface="+mn-cs"/>
            </a:rPr>
            <a:t>月～</a:t>
          </a:r>
          <a:r>
            <a:rPr kumimoji="1" lang="en-US" altLang="ja-JP" sz="1400" b="1">
              <a:effectLst/>
              <a:latin typeface="BIZ UDPゴシック" panose="020B0400000000000000" pitchFamily="50" charset="-128"/>
              <a:ea typeface="BIZ UDPゴシック" panose="020B0400000000000000" pitchFamily="50" charset="-128"/>
              <a:cs typeface="+mn-cs"/>
            </a:rPr>
            <a:t>5</a:t>
          </a:r>
          <a:r>
            <a:rPr kumimoji="1" lang="ja-JP" altLang="en-US" sz="1400" b="1">
              <a:effectLst/>
              <a:latin typeface="BIZ UDPゴシック" panose="020B0400000000000000" pitchFamily="50" charset="-128"/>
              <a:ea typeface="BIZ UDPゴシック" panose="020B0400000000000000" pitchFamily="50" charset="-128"/>
              <a:cs typeface="+mn-cs"/>
            </a:rPr>
            <a:t>月）</a:t>
          </a:r>
          <a:r>
            <a:rPr kumimoji="1" lang="en-US" altLang="ja-JP" sz="1400" b="1">
              <a:effectLst/>
              <a:latin typeface="BIZ UDPゴシック" panose="020B0400000000000000" pitchFamily="50" charset="-128"/>
              <a:ea typeface="BIZ UDPゴシック" panose="020B0400000000000000" pitchFamily="50" charset="-128"/>
              <a:cs typeface="+mn-cs"/>
            </a:rPr>
            <a:t>18,000</a:t>
          </a:r>
          <a:r>
            <a:rPr kumimoji="1" lang="ja-JP" altLang="en-US" sz="1400" b="1">
              <a:effectLst/>
              <a:latin typeface="BIZ UDPゴシック" panose="020B0400000000000000" pitchFamily="50" charset="-128"/>
              <a:ea typeface="BIZ UDPゴシック" panose="020B0400000000000000" pitchFamily="50" charset="-128"/>
              <a:cs typeface="+mn-cs"/>
            </a:rPr>
            <a:t>円</a:t>
          </a:r>
          <a:r>
            <a:rPr kumimoji="1" lang="en-US" altLang="ja-JP" sz="1400" b="1">
              <a:effectLst/>
              <a:latin typeface="BIZ UDPゴシック" panose="020B0400000000000000" pitchFamily="50" charset="-128"/>
              <a:ea typeface="BIZ UDPゴシック" panose="020B0400000000000000" pitchFamily="50" charset="-128"/>
              <a:cs typeface="+mn-cs"/>
            </a:rPr>
            <a:t>/</a:t>
          </a:r>
          <a:r>
            <a:rPr kumimoji="1" lang="ja-JP" altLang="en-US" sz="1400" b="1">
              <a:effectLst/>
              <a:latin typeface="BIZ UDPゴシック" panose="020B0400000000000000" pitchFamily="50" charset="-128"/>
              <a:ea typeface="BIZ UDPゴシック" panose="020B0400000000000000" pitchFamily="50" charset="-128"/>
              <a:cs typeface="+mn-cs"/>
            </a:rPr>
            <a:t>名は、</a:t>
          </a:r>
          <a:endParaRPr kumimoji="1" lang="en-US" altLang="ja-JP" sz="1400" b="1">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effectLst/>
              <a:latin typeface="BIZ UDPゴシック" panose="020B0400000000000000" pitchFamily="50" charset="-128"/>
              <a:ea typeface="BIZ UDPゴシック" panose="020B0400000000000000" pitchFamily="50" charset="-128"/>
              <a:cs typeface="+mn-cs"/>
            </a:rPr>
            <a:t>　　　補助金制度の開始前の賃上げだが、補助対象とすることが可能</a:t>
          </a:r>
          <a:endParaRPr kumimoji="1" lang="en-US" altLang="ja-JP" sz="1400" b="1" kern="1200">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2667001</xdr:colOff>
      <xdr:row>8</xdr:row>
      <xdr:rowOff>35719</xdr:rowOff>
    </xdr:from>
    <xdr:to>
      <xdr:col>10</xdr:col>
      <xdr:colOff>392906</xdr:colOff>
      <xdr:row>17</xdr:row>
      <xdr:rowOff>95250</xdr:rowOff>
    </xdr:to>
    <xdr:sp macro="" textlink="">
      <xdr:nvSpPr>
        <xdr:cNvPr id="3" name="正方形/長方形 2">
          <a:extLst>
            <a:ext uri="{FF2B5EF4-FFF2-40B4-BE49-F238E27FC236}">
              <a16:creationId xmlns:a16="http://schemas.microsoft.com/office/drawing/2014/main" id="{A003D4FB-2366-459E-B876-1DFD9296BFE5}"/>
            </a:ext>
          </a:extLst>
        </xdr:cNvPr>
        <xdr:cNvSpPr/>
      </xdr:nvSpPr>
      <xdr:spPr bwMode="auto">
        <a:xfrm>
          <a:off x="14773276" y="6769894"/>
          <a:ext cx="4907755" cy="1602581"/>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800" kern="1200"/>
            <a:t>令和</a:t>
          </a:r>
          <a:r>
            <a:rPr kumimoji="1" lang="en-US" altLang="ja-JP" sz="2800" kern="1200"/>
            <a:t>8</a:t>
          </a:r>
          <a:r>
            <a:rPr kumimoji="1" lang="ja-JP" altLang="en-US" sz="2800" kern="1200"/>
            <a:t>年</a:t>
          </a:r>
          <a:r>
            <a:rPr kumimoji="1" lang="en-US" altLang="ja-JP" sz="2800" kern="1200"/>
            <a:t>6</a:t>
          </a:r>
          <a:r>
            <a:rPr kumimoji="1" lang="ja-JP" altLang="en-US" sz="2800" kern="1200"/>
            <a:t>月</a:t>
          </a:r>
          <a:r>
            <a:rPr kumimoji="1" lang="en-US" altLang="ja-JP" sz="2800" kern="1200"/>
            <a:t>1</a:t>
          </a:r>
          <a:r>
            <a:rPr kumimoji="1" lang="ja-JP" altLang="en-US" sz="2800" kern="1200"/>
            <a:t>日時点で</a:t>
          </a:r>
          <a:endParaRPr kumimoji="1" lang="en-US" altLang="ja-JP" sz="2800" kern="1200"/>
        </a:p>
        <a:p>
          <a:pPr algn="ctr"/>
          <a:r>
            <a:rPr kumimoji="1" lang="ja-JP" altLang="en-US" sz="2800" kern="1200"/>
            <a:t>国にて様式変更されています。</a:t>
          </a:r>
        </a:p>
      </xdr:txBody>
    </xdr:sp>
    <xdr:clientData/>
  </xdr:twoCellAnchor>
  <xdr:twoCellAnchor>
    <xdr:from>
      <xdr:col>5</xdr:col>
      <xdr:colOff>119063</xdr:colOff>
      <xdr:row>4</xdr:row>
      <xdr:rowOff>309563</xdr:rowOff>
    </xdr:from>
    <xdr:to>
      <xdr:col>8</xdr:col>
      <xdr:colOff>2595563</xdr:colOff>
      <xdr:row>5</xdr:row>
      <xdr:rowOff>952502</xdr:rowOff>
    </xdr:to>
    <xdr:sp macro="" textlink="">
      <xdr:nvSpPr>
        <xdr:cNvPr id="4" name="正方形/長方形 3">
          <a:extLst>
            <a:ext uri="{FF2B5EF4-FFF2-40B4-BE49-F238E27FC236}">
              <a16:creationId xmlns:a16="http://schemas.microsoft.com/office/drawing/2014/main" id="{E4693A8B-0990-4302-9A85-15EF2142E16A}"/>
            </a:ext>
          </a:extLst>
        </xdr:cNvPr>
        <xdr:cNvSpPr/>
      </xdr:nvSpPr>
      <xdr:spPr bwMode="auto">
        <a:xfrm>
          <a:off x="7620001" y="3762376"/>
          <a:ext cx="7084218" cy="183356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4000" kern="1200">
              <a:solidFill>
                <a:srgbClr val="FF0000"/>
              </a:solidFill>
            </a:rPr>
            <a:t>記載例</a:t>
          </a:r>
          <a:endParaRPr kumimoji="1" lang="en-US" altLang="ja-JP" sz="4000" kern="1200">
            <a:solidFill>
              <a:srgbClr val="FF0000"/>
            </a:solidFill>
          </a:endParaRPr>
        </a:p>
        <a:p>
          <a:pPr algn="l"/>
          <a:r>
            <a:rPr kumimoji="1" lang="ja-JP" altLang="en-US" sz="1600" b="1" kern="1200">
              <a:solidFill>
                <a:srgbClr val="FF0000"/>
              </a:solidFill>
            </a:rPr>
            <a:t>・</a:t>
          </a:r>
          <a:r>
            <a:rPr kumimoji="1" lang="en-US" altLang="ja-JP" sz="1600" b="1" kern="1200">
              <a:solidFill>
                <a:srgbClr val="FF0000"/>
              </a:solidFill>
            </a:rPr>
            <a:t>R7.8</a:t>
          </a:r>
          <a:r>
            <a:rPr kumimoji="1" lang="ja-JP" altLang="en-US" sz="1600" b="1" kern="1200">
              <a:solidFill>
                <a:srgbClr val="FF0000"/>
              </a:solidFill>
            </a:rPr>
            <a:t>～</a:t>
          </a:r>
          <a:r>
            <a:rPr kumimoji="1" lang="en-US" altLang="ja-JP" sz="1600" b="1" kern="1200">
              <a:solidFill>
                <a:srgbClr val="FF0000"/>
              </a:solidFill>
            </a:rPr>
            <a:t>	5</a:t>
          </a:r>
          <a:r>
            <a:rPr kumimoji="1" lang="ja-JP" altLang="en-US" sz="1600" b="1" kern="1200">
              <a:solidFill>
                <a:srgbClr val="FF0000"/>
              </a:solidFill>
            </a:rPr>
            <a:t>人に</a:t>
          </a:r>
          <a:r>
            <a:rPr kumimoji="1" lang="en-US" altLang="ja-JP" sz="1600" b="1" kern="1200">
              <a:solidFill>
                <a:srgbClr val="FF0000"/>
              </a:solidFill>
            </a:rPr>
            <a:t>5,000</a:t>
          </a:r>
          <a:r>
            <a:rPr kumimoji="1" lang="ja-JP" altLang="en-US" sz="1600" b="1" kern="1200">
              <a:solidFill>
                <a:srgbClr val="FF0000"/>
              </a:solidFill>
            </a:rPr>
            <a:t>円</a:t>
          </a:r>
          <a:r>
            <a:rPr kumimoji="1" lang="en-US" altLang="ja-JP" sz="1600" b="1" kern="1200">
              <a:solidFill>
                <a:srgbClr val="FF0000"/>
              </a:solidFill>
            </a:rPr>
            <a:t>/</a:t>
          </a:r>
          <a:r>
            <a:rPr kumimoji="1" lang="ja-JP" altLang="en-US" sz="1600" b="1" kern="1200">
              <a:solidFill>
                <a:srgbClr val="FF0000"/>
              </a:solidFill>
            </a:rPr>
            <a:t>月アップ　　　　　　　　　　</a:t>
          </a:r>
          <a:r>
            <a:rPr kumimoji="1" lang="ja-JP" altLang="en-US" sz="1600" b="1" kern="1200" baseline="0">
              <a:solidFill>
                <a:srgbClr val="FF0000"/>
              </a:solidFill>
            </a:rPr>
            <a:t> </a:t>
          </a:r>
          <a:r>
            <a:rPr kumimoji="1" lang="ja-JP" altLang="en-US" sz="1600" b="1" kern="1200">
              <a:solidFill>
                <a:srgbClr val="FF0000"/>
              </a:solidFill>
            </a:rPr>
            <a:t>（補助制度創設　前）</a:t>
          </a:r>
          <a:endParaRPr kumimoji="1" lang="en-US" altLang="ja-JP" sz="1600" b="1" kern="1200">
            <a:solidFill>
              <a:srgbClr val="FF0000"/>
            </a:solidFill>
          </a:endParaRPr>
        </a:p>
        <a:p>
          <a:pPr algn="l"/>
          <a:r>
            <a:rPr kumimoji="1" lang="ja-JP" altLang="en-US" sz="1600" b="1" kern="1200">
              <a:solidFill>
                <a:srgbClr val="FF0000"/>
              </a:solidFill>
            </a:rPr>
            <a:t>・</a:t>
          </a:r>
          <a:r>
            <a:rPr kumimoji="1" lang="en-US" altLang="ja-JP" sz="1600" b="1" kern="1200">
              <a:solidFill>
                <a:srgbClr val="FF0000"/>
              </a:solidFill>
            </a:rPr>
            <a:t>R7.12</a:t>
          </a:r>
          <a:r>
            <a:rPr kumimoji="1" lang="ja-JP" altLang="en-US" sz="1600" b="1" kern="1200">
              <a:solidFill>
                <a:srgbClr val="FF0000"/>
              </a:solidFill>
            </a:rPr>
            <a:t>～　さらに</a:t>
          </a:r>
          <a:r>
            <a:rPr kumimoji="1" lang="en-US" altLang="ja-JP" sz="1600" b="1" kern="1200">
              <a:solidFill>
                <a:srgbClr val="FF0000"/>
              </a:solidFill>
            </a:rPr>
            <a:t>2,500</a:t>
          </a:r>
          <a:r>
            <a:rPr kumimoji="1" lang="ja-JP" altLang="en-US" sz="1600" b="1" kern="1200">
              <a:solidFill>
                <a:srgbClr val="FF0000"/>
              </a:solidFill>
            </a:rPr>
            <a:t>円</a:t>
          </a:r>
          <a:r>
            <a:rPr kumimoji="1" lang="en-US" altLang="ja-JP" sz="1600" b="1" kern="1200">
              <a:solidFill>
                <a:srgbClr val="FF0000"/>
              </a:solidFill>
            </a:rPr>
            <a:t>/</a:t>
          </a:r>
          <a:r>
            <a:rPr kumimoji="1" lang="ja-JP" altLang="en-US" sz="1600" b="1" kern="1200">
              <a:solidFill>
                <a:srgbClr val="FF0000"/>
              </a:solidFill>
            </a:rPr>
            <a:t>月アップした場合　（補助制度創設　後</a:t>
          </a:r>
          <a:r>
            <a:rPr kumimoji="1" lang="en-US" altLang="ja-JP" sz="1600" b="1" kern="1200">
              <a:solidFill>
                <a:srgbClr val="FF0000"/>
              </a:solidFill>
            </a:rPr>
            <a:t>6</a:t>
          </a:r>
          <a:r>
            <a:rPr kumimoji="1" lang="ja-JP" altLang="en-US" sz="1600" b="1" kern="1200">
              <a:solidFill>
                <a:srgbClr val="FF0000"/>
              </a:solidFill>
            </a:rPr>
            <a:t>ヶ月）</a:t>
          </a:r>
          <a:endParaRPr kumimoji="1" lang="en-US" altLang="ja-JP" sz="1600" b="1" kern="1200">
            <a:solidFill>
              <a:srgbClr val="FF0000"/>
            </a:solidFill>
          </a:endParaRPr>
        </a:p>
        <a:p>
          <a:pPr algn="l"/>
          <a:r>
            <a:rPr kumimoji="1" lang="ja-JP" altLang="en-US" sz="1600" b="1" kern="1200">
              <a:solidFill>
                <a:srgbClr val="FF0000"/>
              </a:solidFill>
            </a:rPr>
            <a:t>・</a:t>
          </a:r>
          <a:r>
            <a:rPr kumimoji="1" lang="en-US" altLang="ja-JP" sz="1600" b="1" kern="1200">
              <a:solidFill>
                <a:srgbClr val="FF0000"/>
              </a:solidFill>
            </a:rPr>
            <a:t>R7.12</a:t>
          </a:r>
          <a:r>
            <a:rPr kumimoji="1" lang="ja-JP" altLang="en-US" sz="1600" b="1" kern="1200">
              <a:solidFill>
                <a:srgbClr val="FF0000"/>
              </a:solidFill>
            </a:rPr>
            <a:t>～</a:t>
          </a:r>
          <a:r>
            <a:rPr kumimoji="1" lang="en-US" altLang="ja-JP" sz="1600" b="1" kern="1200">
              <a:solidFill>
                <a:srgbClr val="FF0000"/>
              </a:solidFill>
            </a:rPr>
            <a:t>3</a:t>
          </a:r>
          <a:r>
            <a:rPr kumimoji="1" lang="ja-JP" altLang="en-US" sz="1600" b="1" kern="1200">
              <a:solidFill>
                <a:srgbClr val="FF0000"/>
              </a:solidFill>
            </a:rPr>
            <a:t>分の一時金として　医師</a:t>
          </a:r>
          <a:r>
            <a:rPr kumimoji="1" lang="en-US" altLang="ja-JP" sz="1600" b="1" kern="1200">
              <a:solidFill>
                <a:srgbClr val="FF0000"/>
              </a:solidFill>
            </a:rPr>
            <a:t>1</a:t>
          </a:r>
          <a:r>
            <a:rPr kumimoji="1" lang="ja-JP" altLang="en-US" sz="1600" b="1" kern="1200">
              <a:solidFill>
                <a:srgbClr val="FF0000"/>
              </a:solidFill>
            </a:rPr>
            <a:t>人に</a:t>
          </a:r>
          <a:r>
            <a:rPr kumimoji="1" lang="en-US" altLang="ja-JP" sz="1600" b="1" kern="1200">
              <a:solidFill>
                <a:srgbClr val="FF0000"/>
              </a:solidFill>
            </a:rPr>
            <a:t>20,000</a:t>
          </a:r>
          <a:r>
            <a:rPr kumimoji="1" lang="ja-JP" altLang="en-US" sz="1600" b="1" kern="1200">
              <a:solidFill>
                <a:srgbClr val="FF0000"/>
              </a:solidFill>
            </a:rPr>
            <a:t>円（</a:t>
          </a:r>
          <a:r>
            <a:rPr kumimoji="1" lang="en-US" altLang="ja-JP" sz="1600" b="1" kern="1200">
              <a:solidFill>
                <a:srgbClr val="FF0000"/>
              </a:solidFill>
            </a:rPr>
            <a:t>4</a:t>
          </a:r>
          <a:r>
            <a:rPr kumimoji="1" lang="ja-JP" altLang="en-US" sz="1600" b="1" kern="1200">
              <a:solidFill>
                <a:srgbClr val="FF0000"/>
              </a:solidFill>
            </a:rPr>
            <a:t>か月分）　給付した場合</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8</xdr:row>
      <xdr:rowOff>0</xdr:rowOff>
    </xdr:from>
    <xdr:to>
      <xdr:col>8</xdr:col>
      <xdr:colOff>2476500</xdr:colOff>
      <xdr:row>20</xdr:row>
      <xdr:rowOff>46192</xdr:rowOff>
    </xdr:to>
    <xdr:sp macro="" textlink="">
      <xdr:nvSpPr>
        <xdr:cNvPr id="4" name="正方形/長方形 3">
          <a:extLst>
            <a:ext uri="{FF2B5EF4-FFF2-40B4-BE49-F238E27FC236}">
              <a16:creationId xmlns:a16="http://schemas.microsoft.com/office/drawing/2014/main" id="{A5AE8461-F3A2-4348-B80E-4E54D60CF9AC}"/>
            </a:ext>
          </a:extLst>
        </xdr:cNvPr>
        <xdr:cNvSpPr/>
      </xdr:nvSpPr>
      <xdr:spPr bwMode="auto">
        <a:xfrm>
          <a:off x="0" y="6727031"/>
          <a:ext cx="14585156" cy="204644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t" upright="1"/>
        <a:lstStyle/>
        <a:p>
          <a:pPr algn="l"/>
          <a:r>
            <a:rPr kumimoji="1" lang="ja-JP" altLang="en-US" sz="1400" b="1" kern="1200">
              <a:latin typeface="BIZ UDPゴシック" panose="020B0400000000000000" pitchFamily="50" charset="-128"/>
              <a:ea typeface="BIZ UDPゴシック" panose="020B0400000000000000" pitchFamily="50" charset="-128"/>
            </a:rPr>
            <a:t>　●令和７年３月</a:t>
          </a:r>
          <a:r>
            <a:rPr kumimoji="1" lang="en-US" altLang="ja-JP" sz="1400" b="1" kern="1200">
              <a:latin typeface="BIZ UDPゴシック" panose="020B0400000000000000" pitchFamily="50" charset="-128"/>
              <a:ea typeface="BIZ UDPゴシック" panose="020B0400000000000000" pitchFamily="50" charset="-128"/>
            </a:rPr>
            <a:t>31</a:t>
          </a:r>
          <a:r>
            <a:rPr kumimoji="1" lang="ja-JP" altLang="en-US" sz="1400" b="1" kern="1200">
              <a:latin typeface="BIZ UDPゴシック" panose="020B0400000000000000" pitchFamily="50" charset="-128"/>
              <a:ea typeface="BIZ UDPゴシック" panose="020B0400000000000000" pitchFamily="50" charset="-128"/>
            </a:rPr>
            <a:t>日時点の賃金水準と比較して、</a:t>
          </a:r>
          <a:r>
            <a:rPr kumimoji="1" lang="en-US" altLang="ja-JP" sz="1400" b="1" kern="1200">
              <a:latin typeface="BIZ UDPゴシック" panose="020B0400000000000000" pitchFamily="50" charset="-128"/>
              <a:ea typeface="BIZ UDPゴシック" panose="020B0400000000000000" pitchFamily="50" charset="-128"/>
            </a:rPr>
            <a:t>2.0</a:t>
          </a:r>
          <a:r>
            <a:rPr kumimoji="1" lang="ja-JP" altLang="en-US" sz="1400" b="1" kern="1200">
              <a:latin typeface="BIZ UDPゴシック" panose="020B0400000000000000" pitchFamily="50" charset="-128"/>
              <a:ea typeface="BIZ UDPゴシック" panose="020B0400000000000000" pitchFamily="50" charset="-128"/>
            </a:rPr>
            <a:t>％を上回って実施している場合について</a:t>
          </a:r>
          <a:endParaRPr kumimoji="1" lang="en-US" altLang="ja-JP" sz="1400" b="1" kern="1200">
            <a:latin typeface="BIZ UDPゴシック" panose="020B0400000000000000" pitchFamily="50" charset="-128"/>
            <a:ea typeface="BIZ UDPゴシック" panose="020B0400000000000000" pitchFamily="50" charset="-128"/>
          </a:endParaRPr>
        </a:p>
        <a:p>
          <a:pPr algn="l"/>
          <a:r>
            <a:rPr kumimoji="1" lang="ja-JP" altLang="en-US" sz="1400" b="1" kern="1200">
              <a:latin typeface="BIZ UDPゴシック" panose="020B0400000000000000" pitchFamily="50" charset="-128"/>
              <a:ea typeface="BIZ UDPゴシック" panose="020B0400000000000000" pitchFamily="50" charset="-128"/>
              <a:cs typeface="+mn-cs"/>
            </a:rPr>
            <a:t>　　→</a:t>
          </a:r>
          <a:r>
            <a:rPr kumimoji="1" lang="en-US" altLang="ja-JP" sz="1400" b="1" kern="1200">
              <a:latin typeface="BIZ UDPゴシック" panose="020B0400000000000000" pitchFamily="50" charset="-128"/>
              <a:ea typeface="BIZ UDPゴシック" panose="020B0400000000000000" pitchFamily="50" charset="-128"/>
              <a:cs typeface="+mn-cs"/>
            </a:rPr>
            <a:t>12</a:t>
          </a:r>
          <a:r>
            <a:rPr kumimoji="1" lang="ja-JP" altLang="en-US" sz="1400" b="1" kern="1200">
              <a:latin typeface="BIZ UDPゴシック" panose="020B0400000000000000" pitchFamily="50" charset="-128"/>
              <a:ea typeface="BIZ UDPゴシック" panose="020B0400000000000000" pitchFamily="50" charset="-128"/>
              <a:cs typeface="+mn-cs"/>
            </a:rPr>
            <a:t>月の補助算定期間前である</a:t>
          </a:r>
          <a:r>
            <a:rPr kumimoji="1" lang="ja-JP" altLang="ja-JP" sz="1400" b="1" kern="1200">
              <a:latin typeface="BIZ UDPゴシック" panose="020B0400000000000000" pitchFamily="50" charset="-128"/>
              <a:ea typeface="BIZ UDPゴシック" panose="020B0400000000000000" pitchFamily="50" charset="-128"/>
              <a:cs typeface="+mn-cs"/>
            </a:rPr>
            <a:t>令和</a:t>
          </a:r>
          <a:r>
            <a:rPr kumimoji="1" lang="en-US" altLang="ja-JP" sz="1400" b="1" kern="1200">
              <a:latin typeface="BIZ UDPゴシック" panose="020B0400000000000000" pitchFamily="50" charset="-128"/>
              <a:ea typeface="BIZ UDPゴシック" panose="020B0400000000000000" pitchFamily="50" charset="-128"/>
              <a:cs typeface="+mn-cs"/>
            </a:rPr>
            <a:t>7</a:t>
          </a:r>
          <a:r>
            <a:rPr kumimoji="1" lang="ja-JP" altLang="ja-JP" sz="1400" b="1" kern="1200">
              <a:latin typeface="BIZ UDPゴシック" panose="020B0400000000000000" pitchFamily="50" charset="-128"/>
              <a:ea typeface="BIZ UDPゴシック" panose="020B0400000000000000" pitchFamily="50" charset="-128"/>
              <a:cs typeface="+mn-cs"/>
            </a:rPr>
            <a:t>年</a:t>
          </a:r>
          <a:r>
            <a:rPr kumimoji="1" lang="en-US" altLang="ja-JP" sz="1400" b="1" kern="1200">
              <a:latin typeface="BIZ UDPゴシック" panose="020B0400000000000000" pitchFamily="50" charset="-128"/>
              <a:ea typeface="BIZ UDPゴシック" panose="020B0400000000000000" pitchFamily="50" charset="-128"/>
              <a:cs typeface="+mn-cs"/>
            </a:rPr>
            <a:t>3</a:t>
          </a:r>
          <a:r>
            <a:rPr kumimoji="1" lang="ja-JP" altLang="ja-JP" sz="1400" b="1" kern="1200">
              <a:latin typeface="BIZ UDPゴシック" panose="020B0400000000000000" pitchFamily="50" charset="-128"/>
              <a:ea typeface="BIZ UDPゴシック" panose="020B0400000000000000" pitchFamily="50" charset="-128"/>
              <a:cs typeface="+mn-cs"/>
            </a:rPr>
            <a:t>月</a:t>
          </a:r>
          <a:r>
            <a:rPr kumimoji="1" lang="en-US" altLang="ja-JP" sz="1400" b="1" kern="1200">
              <a:latin typeface="BIZ UDPゴシック" panose="020B0400000000000000" pitchFamily="50" charset="-128"/>
              <a:ea typeface="BIZ UDPゴシック" panose="020B0400000000000000" pitchFamily="50" charset="-128"/>
              <a:cs typeface="+mn-cs"/>
            </a:rPr>
            <a:t>31</a:t>
          </a:r>
          <a:r>
            <a:rPr kumimoji="1" lang="ja-JP" altLang="ja-JP" sz="1400" b="1" kern="1200">
              <a:latin typeface="BIZ UDPゴシック" panose="020B0400000000000000" pitchFamily="50" charset="-128"/>
              <a:ea typeface="BIZ UDPゴシック" panose="020B0400000000000000" pitchFamily="50" charset="-128"/>
              <a:cs typeface="+mn-cs"/>
            </a:rPr>
            <a:t>日～</a:t>
          </a:r>
          <a:r>
            <a:rPr kumimoji="1" lang="en-US" altLang="ja-JP" sz="1400" b="1" kern="1200">
              <a:latin typeface="BIZ UDPゴシック" panose="020B0400000000000000" pitchFamily="50" charset="-128"/>
              <a:ea typeface="BIZ UDPゴシック" panose="020B0400000000000000" pitchFamily="50" charset="-128"/>
              <a:cs typeface="+mn-cs"/>
            </a:rPr>
            <a:t>11</a:t>
          </a:r>
          <a:r>
            <a:rPr kumimoji="1" lang="ja-JP" altLang="ja-JP" sz="1400" b="1" kern="1200">
              <a:latin typeface="BIZ UDPゴシック" panose="020B0400000000000000" pitchFamily="50" charset="-128"/>
              <a:ea typeface="BIZ UDPゴシック" panose="020B0400000000000000" pitchFamily="50" charset="-128"/>
              <a:cs typeface="+mn-cs"/>
            </a:rPr>
            <a:t>月</a:t>
          </a:r>
          <a:r>
            <a:rPr kumimoji="1" lang="en-US" altLang="ja-JP" sz="1400" b="1" kern="1200">
              <a:latin typeface="BIZ UDPゴシック" panose="020B0400000000000000" pitchFamily="50" charset="-128"/>
              <a:ea typeface="BIZ UDPゴシック" panose="020B0400000000000000" pitchFamily="50" charset="-128"/>
              <a:cs typeface="+mn-cs"/>
            </a:rPr>
            <a:t>30</a:t>
          </a:r>
          <a:r>
            <a:rPr kumimoji="1" lang="ja-JP" altLang="ja-JP" sz="1400" b="1" kern="1200">
              <a:latin typeface="BIZ UDPゴシック" panose="020B0400000000000000" pitchFamily="50" charset="-128"/>
              <a:ea typeface="BIZ UDPゴシック" panose="020B0400000000000000" pitchFamily="50" charset="-128"/>
              <a:cs typeface="+mn-cs"/>
            </a:rPr>
            <a:t>日</a:t>
          </a:r>
          <a:r>
            <a:rPr kumimoji="1" lang="ja-JP" altLang="en-US" sz="1400" b="1" kern="1200">
              <a:latin typeface="BIZ UDPゴシック" panose="020B0400000000000000" pitchFamily="50" charset="-128"/>
              <a:ea typeface="BIZ UDPゴシック" panose="020B0400000000000000" pitchFamily="50" charset="-128"/>
              <a:cs typeface="+mn-cs"/>
            </a:rPr>
            <a:t>の間に既に賃上げしていた場合、令和７年</a:t>
          </a:r>
          <a:r>
            <a:rPr kumimoji="1" lang="en-US" altLang="ja-JP" sz="1400" b="1" kern="1200">
              <a:latin typeface="BIZ UDPゴシック" panose="020B0400000000000000" pitchFamily="50" charset="-128"/>
              <a:ea typeface="BIZ UDPゴシック" panose="020B0400000000000000" pitchFamily="50" charset="-128"/>
              <a:cs typeface="+mn-cs"/>
            </a:rPr>
            <a:t>12</a:t>
          </a:r>
          <a:r>
            <a:rPr kumimoji="1" lang="ja-JP" altLang="en-US" sz="1400" b="1" kern="1200">
              <a:latin typeface="BIZ UDPゴシック" panose="020B0400000000000000" pitchFamily="50" charset="-128"/>
              <a:ea typeface="BIZ UDPゴシック" panose="020B0400000000000000" pitchFamily="50" charset="-128"/>
              <a:cs typeface="+mn-cs"/>
            </a:rPr>
            <a:t>月～令和８年５月の当該賃上げの</a:t>
          </a:r>
          <a:r>
            <a:rPr kumimoji="1" lang="en-US" altLang="ja-JP" sz="1400" b="1" kern="1200">
              <a:latin typeface="BIZ UDPゴシック" panose="020B0400000000000000" pitchFamily="50" charset="-128"/>
              <a:ea typeface="BIZ UDPゴシック" panose="020B0400000000000000" pitchFamily="50" charset="-128"/>
              <a:cs typeface="+mn-cs"/>
            </a:rPr>
            <a:t>2.0</a:t>
          </a:r>
          <a:r>
            <a:rPr kumimoji="1" lang="ja-JP" altLang="en-US" sz="1400" b="1" kern="1200">
              <a:latin typeface="BIZ UDPゴシック" panose="020B0400000000000000" pitchFamily="50" charset="-128"/>
              <a:ea typeface="BIZ UDPゴシック" panose="020B0400000000000000" pitchFamily="50" charset="-128"/>
              <a:cs typeface="+mn-cs"/>
            </a:rPr>
            <a:t>％を上回る部分は、</a:t>
          </a:r>
          <a:endParaRPr kumimoji="1" lang="en-US" altLang="ja-JP" sz="1400" b="1" kern="1200">
            <a:latin typeface="BIZ UDPゴシック" panose="020B0400000000000000" pitchFamily="50" charset="-128"/>
            <a:ea typeface="BIZ UDPゴシック" panose="020B0400000000000000" pitchFamily="50" charset="-128"/>
            <a:cs typeface="+mn-cs"/>
          </a:endParaRPr>
        </a:p>
        <a:p>
          <a:pPr algn="l"/>
          <a:r>
            <a:rPr kumimoji="1" lang="ja-JP" altLang="en-US" sz="1400" b="1" kern="1200">
              <a:latin typeface="BIZ UDPゴシック" panose="020B0400000000000000" pitchFamily="50" charset="-128"/>
              <a:ea typeface="BIZ UDPゴシック" panose="020B0400000000000000" pitchFamily="50" charset="-128"/>
              <a:cs typeface="+mn-cs"/>
            </a:rPr>
            <a:t>　　　　特例的に補助対象とできます。）</a:t>
          </a:r>
          <a:endParaRPr kumimoji="1" lang="en-US" altLang="ja-JP" sz="1400" b="1" kern="1200">
            <a:latin typeface="BIZ UDPゴシック" panose="020B0400000000000000" pitchFamily="50" charset="-128"/>
            <a:ea typeface="BIZ UDPゴシック" panose="020B0400000000000000" pitchFamily="50" charset="-128"/>
            <a:cs typeface="+mn-cs"/>
          </a:endParaRPr>
        </a:p>
        <a:p>
          <a:pPr algn="l"/>
          <a:endParaRPr kumimoji="1" lang="en-US" altLang="ja-JP" sz="1400" b="1" kern="1200">
            <a:latin typeface="BIZ UDPゴシック" panose="020B0400000000000000" pitchFamily="50" charset="-128"/>
            <a:ea typeface="BIZ UDPゴシック" panose="020B0400000000000000" pitchFamily="50" charset="-128"/>
            <a:cs typeface="+mn-cs"/>
          </a:endParaRPr>
        </a:p>
        <a:p>
          <a:pPr algn="l"/>
          <a:r>
            <a:rPr kumimoji="1" lang="ja-JP" altLang="en-US" sz="1400" b="1" kern="1200">
              <a:latin typeface="BIZ UDPゴシック" panose="020B0400000000000000" pitchFamily="50" charset="-128"/>
              <a:ea typeface="BIZ UDPゴシック" panose="020B0400000000000000" pitchFamily="50" charset="-128"/>
              <a:cs typeface="+mn-cs"/>
            </a:rPr>
            <a:t>・例：</a:t>
          </a:r>
          <a:r>
            <a:rPr kumimoji="1" lang="ja-JP" altLang="ja-JP" sz="1400" b="1" kern="1200">
              <a:latin typeface="BIZ UDPゴシック" panose="020B0400000000000000" pitchFamily="50" charset="-128"/>
              <a:ea typeface="BIZ UDPゴシック" panose="020B0400000000000000" pitchFamily="50" charset="-128"/>
              <a:cs typeface="+mn-cs"/>
            </a:rPr>
            <a:t>令和７年３月</a:t>
          </a:r>
          <a:r>
            <a:rPr kumimoji="1" lang="ja-JP" altLang="en-US" sz="1400" b="1" kern="1200">
              <a:latin typeface="BIZ UDPゴシック" panose="020B0400000000000000" pitchFamily="50" charset="-128"/>
              <a:ea typeface="BIZ UDPゴシック" panose="020B0400000000000000" pitchFamily="50" charset="-128"/>
              <a:cs typeface="+mn-cs"/>
            </a:rPr>
            <a:t>３１</a:t>
          </a:r>
          <a:r>
            <a:rPr kumimoji="1" lang="ja-JP" altLang="ja-JP" sz="1400" b="1" kern="1200">
              <a:latin typeface="BIZ UDPゴシック" panose="020B0400000000000000" pitchFamily="50" charset="-128"/>
              <a:ea typeface="BIZ UDPゴシック" panose="020B0400000000000000" pitchFamily="50" charset="-128"/>
              <a:cs typeface="+mn-cs"/>
            </a:rPr>
            <a:t>日時点の賃金水準</a:t>
          </a:r>
          <a:r>
            <a:rPr kumimoji="1" lang="ja-JP" altLang="en-US" sz="1400" b="1" kern="1200">
              <a:latin typeface="BIZ UDPゴシック" panose="020B0400000000000000" pitchFamily="50" charset="-128"/>
              <a:ea typeface="BIZ UDPゴシック" panose="020B0400000000000000" pitchFamily="50" charset="-128"/>
              <a:cs typeface="+mn-cs"/>
            </a:rPr>
            <a:t>　　：</a:t>
          </a:r>
          <a:r>
            <a:rPr kumimoji="1" lang="en-US" altLang="ja-JP" sz="1400" b="1" kern="1200">
              <a:latin typeface="BIZ UDPゴシック" panose="020B0400000000000000" pitchFamily="50" charset="-128"/>
              <a:ea typeface="BIZ UDPゴシック" panose="020B0400000000000000" pitchFamily="50" charset="-128"/>
              <a:cs typeface="+mn-cs"/>
            </a:rPr>
            <a:t>10</a:t>
          </a:r>
          <a:r>
            <a:rPr kumimoji="1" lang="ja-JP" altLang="en-US" sz="1400" b="1" kern="1200">
              <a:latin typeface="BIZ UDPゴシック" panose="020B0400000000000000" pitchFamily="50" charset="-128"/>
              <a:ea typeface="BIZ UDPゴシック" panose="020B0400000000000000" pitchFamily="50" charset="-128"/>
              <a:cs typeface="+mn-cs"/>
            </a:rPr>
            <a:t>万円</a:t>
          </a:r>
          <a:r>
            <a:rPr kumimoji="1" lang="en-US" altLang="ja-JP" sz="1400" b="1" kern="1200">
              <a:latin typeface="BIZ UDPゴシック" panose="020B0400000000000000" pitchFamily="50" charset="-128"/>
              <a:ea typeface="BIZ UDPゴシック" panose="020B0400000000000000" pitchFamily="50" charset="-128"/>
              <a:cs typeface="+mn-cs"/>
            </a:rPr>
            <a:t>/1</a:t>
          </a:r>
          <a:r>
            <a:rPr kumimoji="1" lang="ja-JP" altLang="en-US" sz="1400" b="1" kern="1200">
              <a:latin typeface="BIZ UDPゴシック" panose="020B0400000000000000" pitchFamily="50" charset="-128"/>
              <a:ea typeface="BIZ UDPゴシック" panose="020B0400000000000000" pitchFamily="50" charset="-128"/>
              <a:cs typeface="+mn-cs"/>
            </a:rPr>
            <a:t>名月額平均　　</a:t>
          </a:r>
          <a:r>
            <a:rPr kumimoji="1" lang="en-US" altLang="ja-JP" sz="1400" b="1" kern="1200">
              <a:latin typeface="BIZ UDPゴシック" panose="020B0400000000000000" pitchFamily="50" charset="-128"/>
              <a:ea typeface="BIZ UDPゴシック" panose="020B0400000000000000" pitchFamily="50" charset="-128"/>
              <a:cs typeface="+mn-cs"/>
            </a:rPr>
            <a:t>※</a:t>
          </a:r>
          <a:r>
            <a:rPr kumimoji="1" lang="ja-JP" altLang="en-US" sz="1400" b="1" kern="1200">
              <a:latin typeface="BIZ UDPゴシック" panose="020B0400000000000000" pitchFamily="50" charset="-128"/>
              <a:ea typeface="BIZ UDPゴシック" panose="020B0400000000000000" pitchFamily="50" charset="-128"/>
              <a:cs typeface="+mn-cs"/>
            </a:rPr>
            <a:t>対象職員の</a:t>
          </a:r>
          <a:r>
            <a:rPr kumimoji="1" lang="en-US" altLang="ja-JP" sz="1400" b="1" kern="1200">
              <a:latin typeface="BIZ UDPゴシック" panose="020B0400000000000000" pitchFamily="50" charset="-128"/>
              <a:ea typeface="BIZ UDPゴシック" panose="020B0400000000000000" pitchFamily="50" charset="-128"/>
              <a:cs typeface="+mn-cs"/>
            </a:rPr>
            <a:t>12</a:t>
          </a:r>
          <a:r>
            <a:rPr kumimoji="1" lang="ja-JP" altLang="en-US" sz="1400" b="1" kern="1200">
              <a:latin typeface="BIZ UDPゴシック" panose="020B0400000000000000" pitchFamily="50" charset="-128"/>
              <a:ea typeface="BIZ UDPゴシック" panose="020B0400000000000000" pitchFamily="50" charset="-128"/>
              <a:cs typeface="+mn-cs"/>
            </a:rPr>
            <a:t>月～</a:t>
          </a:r>
          <a:r>
            <a:rPr kumimoji="1" lang="en-US" altLang="ja-JP" sz="1400" b="1" kern="1200">
              <a:latin typeface="BIZ UDPゴシック" panose="020B0400000000000000" pitchFamily="50" charset="-128"/>
              <a:ea typeface="BIZ UDPゴシック" panose="020B0400000000000000" pitchFamily="50" charset="-128"/>
              <a:cs typeface="+mn-cs"/>
            </a:rPr>
            <a:t>5</a:t>
          </a:r>
          <a:r>
            <a:rPr kumimoji="1" lang="ja-JP" altLang="en-US" sz="1400" b="1" kern="1200">
              <a:latin typeface="BIZ UDPゴシック" panose="020B0400000000000000" pitchFamily="50" charset="-128"/>
              <a:ea typeface="BIZ UDPゴシック" panose="020B0400000000000000" pitchFamily="50" charset="-128"/>
              <a:cs typeface="+mn-cs"/>
            </a:rPr>
            <a:t>月の賃金総額の</a:t>
          </a:r>
          <a:r>
            <a:rPr kumimoji="1" lang="en-US" altLang="ja-JP" sz="1400" b="1" kern="1200">
              <a:latin typeface="BIZ UDPゴシック" panose="020B0400000000000000" pitchFamily="50" charset="-128"/>
              <a:ea typeface="BIZ UDPゴシック" panose="020B0400000000000000" pitchFamily="50" charset="-128"/>
              <a:cs typeface="+mn-cs"/>
            </a:rPr>
            <a:t>1</a:t>
          </a:r>
          <a:r>
            <a:rPr kumimoji="1" lang="ja-JP" altLang="en-US" sz="1400" b="1" kern="1200">
              <a:latin typeface="BIZ UDPゴシック" panose="020B0400000000000000" pitchFamily="50" charset="-128"/>
              <a:ea typeface="BIZ UDPゴシック" panose="020B0400000000000000" pitchFamily="50" charset="-128"/>
              <a:cs typeface="+mn-cs"/>
            </a:rPr>
            <a:t>名</a:t>
          </a:r>
          <a:r>
            <a:rPr kumimoji="1" lang="en-US" altLang="ja-JP" sz="1400" b="1" kern="1200">
              <a:latin typeface="BIZ UDPゴシック" panose="020B0400000000000000" pitchFamily="50" charset="-128"/>
              <a:ea typeface="BIZ UDPゴシック" panose="020B0400000000000000" pitchFamily="50" charset="-128"/>
              <a:cs typeface="+mn-cs"/>
            </a:rPr>
            <a:t>1</a:t>
          </a:r>
          <a:r>
            <a:rPr kumimoji="1" lang="ja-JP" altLang="en-US" sz="1400" b="1" kern="1200">
              <a:latin typeface="BIZ UDPゴシック" panose="020B0400000000000000" pitchFamily="50" charset="-128"/>
              <a:ea typeface="BIZ UDPゴシック" panose="020B0400000000000000" pitchFamily="50" charset="-128"/>
              <a:cs typeface="+mn-cs"/>
            </a:rPr>
            <a:t>ヶ月の平均額　　</a:t>
          </a:r>
          <a:endParaRPr kumimoji="1" lang="en-US" altLang="ja-JP" sz="1400" b="1" kern="1200">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kern="1200">
              <a:latin typeface="BIZ UDPゴシック" panose="020B0400000000000000" pitchFamily="50" charset="-128"/>
              <a:ea typeface="BIZ UDPゴシック" panose="020B0400000000000000" pitchFamily="50" charset="-128"/>
              <a:cs typeface="+mn-cs"/>
            </a:rPr>
            <a:t>　　　</a:t>
          </a:r>
          <a:r>
            <a:rPr kumimoji="1" lang="ja-JP" altLang="ja-JP" sz="1400" b="1">
              <a:effectLst/>
              <a:latin typeface="BIZ UDPゴシック" panose="020B0400000000000000" pitchFamily="50" charset="-128"/>
              <a:ea typeface="BIZ UDPゴシック" panose="020B0400000000000000" pitchFamily="50" charset="-128"/>
              <a:cs typeface="+mn-cs"/>
            </a:rPr>
            <a:t>令和７年</a:t>
          </a:r>
          <a:r>
            <a:rPr kumimoji="1" lang="ja-JP" altLang="en-US" sz="1400" b="1">
              <a:effectLst/>
              <a:latin typeface="BIZ UDPゴシック" panose="020B0400000000000000" pitchFamily="50" charset="-128"/>
              <a:ea typeface="BIZ UDPゴシック" panose="020B0400000000000000" pitchFamily="50" charset="-128"/>
              <a:cs typeface="+mn-cs"/>
            </a:rPr>
            <a:t>８</a:t>
          </a:r>
          <a:r>
            <a:rPr kumimoji="1" lang="ja-JP" altLang="ja-JP" sz="1400" b="1">
              <a:effectLst/>
              <a:latin typeface="BIZ UDPゴシック" panose="020B0400000000000000" pitchFamily="50" charset="-128"/>
              <a:ea typeface="BIZ UDPゴシック" panose="020B0400000000000000" pitchFamily="50" charset="-128"/>
              <a:cs typeface="+mn-cs"/>
            </a:rPr>
            <a:t>月</a:t>
          </a:r>
          <a:r>
            <a:rPr kumimoji="1" lang="ja-JP" altLang="en-US" sz="1400" b="1">
              <a:effectLst/>
              <a:latin typeface="BIZ UDPゴシック" panose="020B0400000000000000" pitchFamily="50" charset="-128"/>
              <a:ea typeface="BIZ UDPゴシック" panose="020B0400000000000000" pitchFamily="50" charset="-128"/>
              <a:cs typeface="+mn-cs"/>
            </a:rPr>
            <a:t>分から</a:t>
          </a:r>
          <a:r>
            <a:rPr kumimoji="1" lang="en-US" altLang="ja-JP" sz="1400" b="1">
              <a:effectLst/>
              <a:latin typeface="BIZ UDPゴシック" panose="020B0400000000000000" pitchFamily="50" charset="-128"/>
              <a:ea typeface="BIZ UDPゴシック" panose="020B0400000000000000" pitchFamily="50" charset="-128"/>
              <a:cs typeface="+mn-cs"/>
            </a:rPr>
            <a:t>5000</a:t>
          </a:r>
          <a:r>
            <a:rPr kumimoji="1" lang="ja-JP" altLang="en-US" sz="1400" b="1">
              <a:effectLst/>
              <a:latin typeface="BIZ UDPゴシック" panose="020B0400000000000000" pitchFamily="50" charset="-128"/>
              <a:ea typeface="BIZ UDPゴシック" panose="020B0400000000000000" pitchFamily="50" charset="-128"/>
              <a:cs typeface="+mn-cs"/>
            </a:rPr>
            <a:t>円ベースアップ（</a:t>
          </a:r>
          <a:r>
            <a:rPr kumimoji="1" lang="en-US" altLang="ja-JP" sz="1400" b="1">
              <a:effectLst/>
              <a:latin typeface="BIZ UDPゴシック" panose="020B0400000000000000" pitchFamily="50" charset="-128"/>
              <a:ea typeface="BIZ UDPゴシック" panose="020B0400000000000000" pitchFamily="50" charset="-128"/>
              <a:cs typeface="+mn-cs"/>
            </a:rPr>
            <a:t>5</a:t>
          </a:r>
          <a:r>
            <a:rPr kumimoji="1" lang="ja-JP" altLang="en-US" sz="1400" b="1">
              <a:effectLst/>
              <a:latin typeface="BIZ UDPゴシック" panose="020B0400000000000000" pitchFamily="50" charset="-128"/>
              <a:ea typeface="BIZ UDPゴシック" panose="020B0400000000000000" pitchFamily="50" charset="-128"/>
              <a:cs typeface="+mn-cs"/>
            </a:rPr>
            <a:t>％アップ）　→　</a:t>
          </a:r>
          <a:r>
            <a:rPr kumimoji="1" lang="ja-JP" altLang="ja-JP" sz="1400" b="1">
              <a:effectLst/>
              <a:latin typeface="BIZ UDPゴシック" panose="020B0400000000000000" pitchFamily="50" charset="-128"/>
              <a:ea typeface="BIZ UDPゴシック" panose="020B0400000000000000" pitchFamily="50" charset="-128"/>
              <a:cs typeface="+mn-cs"/>
            </a:rPr>
            <a:t>　：</a:t>
          </a:r>
          <a:r>
            <a:rPr kumimoji="1" lang="en-US" altLang="ja-JP" sz="1400" b="1">
              <a:effectLst/>
              <a:latin typeface="BIZ UDPゴシック" panose="020B0400000000000000" pitchFamily="50" charset="-128"/>
              <a:ea typeface="BIZ UDPゴシック" panose="020B0400000000000000" pitchFamily="50" charset="-128"/>
              <a:cs typeface="+mn-cs"/>
            </a:rPr>
            <a:t>10.5</a:t>
          </a:r>
          <a:r>
            <a:rPr kumimoji="1" lang="ja-JP" altLang="ja-JP" sz="1400" b="1">
              <a:effectLst/>
              <a:latin typeface="BIZ UDPゴシック" panose="020B0400000000000000" pitchFamily="50" charset="-128"/>
              <a:ea typeface="BIZ UDPゴシック" panose="020B0400000000000000" pitchFamily="50" charset="-128"/>
              <a:cs typeface="+mn-cs"/>
            </a:rPr>
            <a:t>万円</a:t>
          </a:r>
          <a:r>
            <a:rPr kumimoji="1" lang="en-US" altLang="ja-JP" sz="1400" b="1">
              <a:effectLst/>
              <a:latin typeface="BIZ UDPゴシック" panose="020B0400000000000000" pitchFamily="50" charset="-128"/>
              <a:ea typeface="BIZ UDPゴシック" panose="020B0400000000000000" pitchFamily="50" charset="-128"/>
              <a:cs typeface="+mn-cs"/>
            </a:rPr>
            <a:t>/1</a:t>
          </a:r>
          <a:r>
            <a:rPr kumimoji="1" lang="ja-JP" altLang="ja-JP" sz="1400" b="1">
              <a:effectLst/>
              <a:latin typeface="BIZ UDPゴシック" panose="020B0400000000000000" pitchFamily="50" charset="-128"/>
              <a:ea typeface="BIZ UDPゴシック" panose="020B0400000000000000" pitchFamily="50" charset="-128"/>
              <a:cs typeface="+mn-cs"/>
            </a:rPr>
            <a:t>名月額平均</a:t>
          </a:r>
          <a:r>
            <a:rPr kumimoji="1" lang="ja-JP" altLang="en-US" sz="1400" b="1" kern="1200">
              <a:latin typeface="BIZ UDPゴシック" panose="020B0400000000000000" pitchFamily="50" charset="-128"/>
              <a:ea typeface="BIZ UDPゴシック" panose="020B0400000000000000" pitchFamily="50" charset="-128"/>
              <a:cs typeface="+mn-cs"/>
            </a:rPr>
            <a:t>　　　</a:t>
          </a:r>
          <a:endParaRPr kumimoji="1" lang="en-US" altLang="ja-JP" sz="1400" b="1" kern="1200">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kern="1200">
              <a:latin typeface="BIZ UDPゴシック" panose="020B0400000000000000" pitchFamily="50" charset="-128"/>
              <a:ea typeface="BIZ UDPゴシック" panose="020B0400000000000000" pitchFamily="50" charset="-128"/>
              <a:cs typeface="+mn-cs"/>
            </a:rPr>
            <a:t>　　　令和７年</a:t>
          </a:r>
          <a:r>
            <a:rPr kumimoji="1" lang="en-US" altLang="ja-JP" sz="1400" b="1" kern="1200">
              <a:latin typeface="BIZ UDPゴシック" panose="020B0400000000000000" pitchFamily="50" charset="-128"/>
              <a:ea typeface="BIZ UDPゴシック" panose="020B0400000000000000" pitchFamily="50" charset="-128"/>
              <a:cs typeface="+mn-cs"/>
            </a:rPr>
            <a:t>12</a:t>
          </a:r>
          <a:r>
            <a:rPr kumimoji="1" lang="ja-JP" altLang="en-US" sz="1400" b="1" kern="1200">
              <a:latin typeface="BIZ UDPゴシック" panose="020B0400000000000000" pitchFamily="50" charset="-128"/>
              <a:ea typeface="BIZ UDPゴシック" panose="020B0400000000000000" pitchFamily="50" charset="-128"/>
              <a:cs typeface="+mn-cs"/>
            </a:rPr>
            <a:t>月～令和８年５月までの、上記</a:t>
          </a:r>
          <a:r>
            <a:rPr kumimoji="1" lang="en-US" altLang="ja-JP" sz="1400" b="1">
              <a:effectLst/>
              <a:latin typeface="BIZ UDPゴシック" panose="020B0400000000000000" pitchFamily="50" charset="-128"/>
              <a:ea typeface="BIZ UDPゴシック" panose="020B0400000000000000" pitchFamily="50" charset="-128"/>
              <a:cs typeface="+mn-cs"/>
            </a:rPr>
            <a:t>5000</a:t>
          </a:r>
          <a:r>
            <a:rPr kumimoji="1" lang="ja-JP" altLang="ja-JP" sz="1400" b="1">
              <a:effectLst/>
              <a:latin typeface="BIZ UDPゴシック" panose="020B0400000000000000" pitchFamily="50" charset="-128"/>
              <a:ea typeface="BIZ UDPゴシック" panose="020B0400000000000000" pitchFamily="50" charset="-128"/>
              <a:cs typeface="+mn-cs"/>
            </a:rPr>
            <a:t>円アップ（</a:t>
          </a:r>
          <a:r>
            <a:rPr kumimoji="1" lang="en-US" altLang="ja-JP" sz="1400" b="1">
              <a:effectLst/>
              <a:latin typeface="BIZ UDPゴシック" panose="020B0400000000000000" pitchFamily="50" charset="-128"/>
              <a:ea typeface="BIZ UDPゴシック" panose="020B0400000000000000" pitchFamily="50" charset="-128"/>
              <a:cs typeface="+mn-cs"/>
            </a:rPr>
            <a:t>5</a:t>
          </a:r>
          <a:r>
            <a:rPr kumimoji="1" lang="ja-JP" altLang="ja-JP" sz="1400" b="1">
              <a:effectLst/>
              <a:latin typeface="BIZ UDPゴシック" panose="020B0400000000000000" pitchFamily="50" charset="-128"/>
              <a:ea typeface="BIZ UDPゴシック" panose="020B0400000000000000" pitchFamily="50" charset="-128"/>
              <a:cs typeface="+mn-cs"/>
            </a:rPr>
            <a:t>％アップ）　</a:t>
          </a:r>
          <a:r>
            <a:rPr kumimoji="1" lang="ja-JP" altLang="en-US" sz="1400" b="1">
              <a:effectLst/>
              <a:latin typeface="BIZ UDPゴシック" panose="020B0400000000000000" pitchFamily="50" charset="-128"/>
              <a:ea typeface="BIZ UDPゴシック" panose="020B0400000000000000" pitchFamily="50" charset="-128"/>
              <a:cs typeface="+mn-cs"/>
            </a:rPr>
            <a:t>のうち２％を超える分＝</a:t>
          </a:r>
          <a:r>
            <a:rPr kumimoji="1" lang="en-US" altLang="ja-JP" sz="1400" b="1">
              <a:effectLst/>
              <a:latin typeface="BIZ UDPゴシック" panose="020B0400000000000000" pitchFamily="50" charset="-128"/>
              <a:ea typeface="BIZ UDPゴシック" panose="020B0400000000000000" pitchFamily="50" charset="-128"/>
              <a:cs typeface="+mn-cs"/>
            </a:rPr>
            <a:t>3000</a:t>
          </a:r>
          <a:r>
            <a:rPr kumimoji="1" lang="ja-JP" altLang="en-US" sz="1400" b="1">
              <a:effectLst/>
              <a:latin typeface="BIZ UDPゴシック" panose="020B0400000000000000" pitchFamily="50" charset="-128"/>
              <a:ea typeface="BIZ UDPゴシック" panose="020B0400000000000000" pitchFamily="50" charset="-128"/>
              <a:cs typeface="+mn-cs"/>
            </a:rPr>
            <a:t>円</a:t>
          </a:r>
          <a:r>
            <a:rPr kumimoji="1" lang="en-US" altLang="ja-JP" sz="1400" b="1">
              <a:effectLst/>
              <a:latin typeface="BIZ UDPゴシック" panose="020B0400000000000000" pitchFamily="50" charset="-128"/>
              <a:ea typeface="BIZ UDPゴシック" panose="020B0400000000000000" pitchFamily="50" charset="-128"/>
              <a:cs typeface="+mn-cs"/>
            </a:rPr>
            <a:t>×6</a:t>
          </a:r>
          <a:r>
            <a:rPr kumimoji="1" lang="ja-JP" altLang="en-US" sz="1400" b="1">
              <a:effectLst/>
              <a:latin typeface="BIZ UDPゴシック" panose="020B0400000000000000" pitchFamily="50" charset="-128"/>
              <a:ea typeface="BIZ UDPゴシック" panose="020B0400000000000000" pitchFamily="50" charset="-128"/>
              <a:cs typeface="+mn-cs"/>
            </a:rPr>
            <a:t>ヶ月分（</a:t>
          </a:r>
          <a:r>
            <a:rPr kumimoji="1" lang="en-US" altLang="ja-JP" sz="1400" b="1">
              <a:effectLst/>
              <a:latin typeface="BIZ UDPゴシック" panose="020B0400000000000000" pitchFamily="50" charset="-128"/>
              <a:ea typeface="BIZ UDPゴシック" panose="020B0400000000000000" pitchFamily="50" charset="-128"/>
              <a:cs typeface="+mn-cs"/>
            </a:rPr>
            <a:t>12</a:t>
          </a:r>
          <a:r>
            <a:rPr kumimoji="1" lang="ja-JP" altLang="en-US" sz="1400" b="1">
              <a:effectLst/>
              <a:latin typeface="BIZ UDPゴシック" panose="020B0400000000000000" pitchFamily="50" charset="-128"/>
              <a:ea typeface="BIZ UDPゴシック" panose="020B0400000000000000" pitchFamily="50" charset="-128"/>
              <a:cs typeface="+mn-cs"/>
            </a:rPr>
            <a:t>月～</a:t>
          </a:r>
          <a:r>
            <a:rPr kumimoji="1" lang="en-US" altLang="ja-JP" sz="1400" b="1">
              <a:effectLst/>
              <a:latin typeface="BIZ UDPゴシック" panose="020B0400000000000000" pitchFamily="50" charset="-128"/>
              <a:ea typeface="BIZ UDPゴシック" panose="020B0400000000000000" pitchFamily="50" charset="-128"/>
              <a:cs typeface="+mn-cs"/>
            </a:rPr>
            <a:t>5</a:t>
          </a:r>
          <a:r>
            <a:rPr kumimoji="1" lang="ja-JP" altLang="en-US" sz="1400" b="1">
              <a:effectLst/>
              <a:latin typeface="BIZ UDPゴシック" panose="020B0400000000000000" pitchFamily="50" charset="-128"/>
              <a:ea typeface="BIZ UDPゴシック" panose="020B0400000000000000" pitchFamily="50" charset="-128"/>
              <a:cs typeface="+mn-cs"/>
            </a:rPr>
            <a:t>月）</a:t>
          </a:r>
          <a:r>
            <a:rPr kumimoji="1" lang="en-US" altLang="ja-JP" sz="1400" b="1">
              <a:effectLst/>
              <a:latin typeface="BIZ UDPゴシック" panose="020B0400000000000000" pitchFamily="50" charset="-128"/>
              <a:ea typeface="BIZ UDPゴシック" panose="020B0400000000000000" pitchFamily="50" charset="-128"/>
              <a:cs typeface="+mn-cs"/>
            </a:rPr>
            <a:t>18,000</a:t>
          </a:r>
          <a:r>
            <a:rPr kumimoji="1" lang="ja-JP" altLang="en-US" sz="1400" b="1">
              <a:effectLst/>
              <a:latin typeface="BIZ UDPゴシック" panose="020B0400000000000000" pitchFamily="50" charset="-128"/>
              <a:ea typeface="BIZ UDPゴシック" panose="020B0400000000000000" pitchFamily="50" charset="-128"/>
              <a:cs typeface="+mn-cs"/>
            </a:rPr>
            <a:t>円</a:t>
          </a:r>
          <a:r>
            <a:rPr kumimoji="1" lang="en-US" altLang="ja-JP" sz="1400" b="1">
              <a:effectLst/>
              <a:latin typeface="BIZ UDPゴシック" panose="020B0400000000000000" pitchFamily="50" charset="-128"/>
              <a:ea typeface="BIZ UDPゴシック" panose="020B0400000000000000" pitchFamily="50" charset="-128"/>
              <a:cs typeface="+mn-cs"/>
            </a:rPr>
            <a:t>/</a:t>
          </a:r>
          <a:r>
            <a:rPr kumimoji="1" lang="ja-JP" altLang="en-US" sz="1400" b="1">
              <a:effectLst/>
              <a:latin typeface="BIZ UDPゴシック" panose="020B0400000000000000" pitchFamily="50" charset="-128"/>
              <a:ea typeface="BIZ UDPゴシック" panose="020B0400000000000000" pitchFamily="50" charset="-128"/>
              <a:cs typeface="+mn-cs"/>
            </a:rPr>
            <a:t>名は、</a:t>
          </a:r>
          <a:endParaRPr kumimoji="1" lang="en-US" altLang="ja-JP" sz="1400" b="1">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effectLst/>
              <a:latin typeface="BIZ UDPゴシック" panose="020B0400000000000000" pitchFamily="50" charset="-128"/>
              <a:ea typeface="BIZ UDPゴシック" panose="020B0400000000000000" pitchFamily="50" charset="-128"/>
              <a:cs typeface="+mn-cs"/>
            </a:rPr>
            <a:t>　　　補助金制度の開始前の賃上げだが、補助対象とすることが可能</a:t>
          </a:r>
          <a:endParaRPr kumimoji="1" lang="en-US" altLang="ja-JP" sz="1400" b="1" kern="1200">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2667001</xdr:colOff>
      <xdr:row>8</xdr:row>
      <xdr:rowOff>35719</xdr:rowOff>
    </xdr:from>
    <xdr:to>
      <xdr:col>10</xdr:col>
      <xdr:colOff>392906</xdr:colOff>
      <xdr:row>17</xdr:row>
      <xdr:rowOff>95250</xdr:rowOff>
    </xdr:to>
    <xdr:sp macro="" textlink="">
      <xdr:nvSpPr>
        <xdr:cNvPr id="5" name="正方形/長方形 4">
          <a:extLst>
            <a:ext uri="{FF2B5EF4-FFF2-40B4-BE49-F238E27FC236}">
              <a16:creationId xmlns:a16="http://schemas.microsoft.com/office/drawing/2014/main" id="{FFBFEDEB-BA99-46E4-A667-062C747DF61F}"/>
            </a:ext>
          </a:extLst>
        </xdr:cNvPr>
        <xdr:cNvSpPr/>
      </xdr:nvSpPr>
      <xdr:spPr bwMode="auto">
        <a:xfrm>
          <a:off x="14775657" y="6762750"/>
          <a:ext cx="4917280" cy="155971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800" kern="1200"/>
            <a:t>令和</a:t>
          </a:r>
          <a:r>
            <a:rPr kumimoji="1" lang="en-US" altLang="ja-JP" sz="2800" kern="1200"/>
            <a:t>8</a:t>
          </a:r>
          <a:r>
            <a:rPr kumimoji="1" lang="ja-JP" altLang="en-US" sz="2800" kern="1200"/>
            <a:t>年</a:t>
          </a:r>
          <a:r>
            <a:rPr kumimoji="1" lang="en-US" altLang="ja-JP" sz="2800" kern="1200"/>
            <a:t>6</a:t>
          </a:r>
          <a:r>
            <a:rPr kumimoji="1" lang="ja-JP" altLang="en-US" sz="2800" kern="1200"/>
            <a:t>月</a:t>
          </a:r>
          <a:r>
            <a:rPr kumimoji="1" lang="en-US" altLang="ja-JP" sz="2800" kern="1200"/>
            <a:t>1</a:t>
          </a:r>
          <a:r>
            <a:rPr kumimoji="1" lang="ja-JP" altLang="en-US" sz="2800" kern="1200"/>
            <a:t>日時点で</a:t>
          </a:r>
          <a:endParaRPr kumimoji="1" lang="en-US" altLang="ja-JP" sz="2800" kern="1200"/>
        </a:p>
        <a:p>
          <a:pPr algn="ctr"/>
          <a:r>
            <a:rPr kumimoji="1" lang="ja-JP" altLang="en-US" sz="2800" kern="1200"/>
            <a:t>国にて様式変更されています。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190500</xdr:colOff>
      <xdr:row>7</xdr:row>
      <xdr:rowOff>107156</xdr:rowOff>
    </xdr:from>
    <xdr:to>
      <xdr:col>8</xdr:col>
      <xdr:colOff>2667000</xdr:colOff>
      <xdr:row>19</xdr:row>
      <xdr:rowOff>153348</xdr:rowOff>
    </xdr:to>
    <xdr:sp macro="" textlink="">
      <xdr:nvSpPr>
        <xdr:cNvPr id="2" name="正方形/長方形 1">
          <a:extLst>
            <a:ext uri="{FF2B5EF4-FFF2-40B4-BE49-F238E27FC236}">
              <a16:creationId xmlns:a16="http://schemas.microsoft.com/office/drawing/2014/main" id="{066D4FB6-FFEC-4457-B3E0-E82F1C94CA90}"/>
            </a:ext>
          </a:extLst>
        </xdr:cNvPr>
        <xdr:cNvSpPr/>
      </xdr:nvSpPr>
      <xdr:spPr bwMode="auto">
        <a:xfrm>
          <a:off x="190500" y="6667500"/>
          <a:ext cx="14585156" cy="204644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t" upright="1"/>
        <a:lstStyle/>
        <a:p>
          <a:pPr algn="l"/>
          <a:r>
            <a:rPr kumimoji="1" lang="ja-JP" altLang="en-US" sz="1400" b="1" kern="1200">
              <a:latin typeface="BIZ UDPゴシック" panose="020B0400000000000000" pitchFamily="50" charset="-128"/>
              <a:ea typeface="BIZ UDPゴシック" panose="020B0400000000000000" pitchFamily="50" charset="-128"/>
            </a:rPr>
            <a:t>　●令和７年３月</a:t>
          </a:r>
          <a:r>
            <a:rPr kumimoji="1" lang="en-US" altLang="ja-JP" sz="1400" b="1" kern="1200">
              <a:latin typeface="BIZ UDPゴシック" panose="020B0400000000000000" pitchFamily="50" charset="-128"/>
              <a:ea typeface="BIZ UDPゴシック" panose="020B0400000000000000" pitchFamily="50" charset="-128"/>
            </a:rPr>
            <a:t>31</a:t>
          </a:r>
          <a:r>
            <a:rPr kumimoji="1" lang="ja-JP" altLang="en-US" sz="1400" b="1" kern="1200">
              <a:latin typeface="BIZ UDPゴシック" panose="020B0400000000000000" pitchFamily="50" charset="-128"/>
              <a:ea typeface="BIZ UDPゴシック" panose="020B0400000000000000" pitchFamily="50" charset="-128"/>
            </a:rPr>
            <a:t>日時点の賃金水準と比較して、</a:t>
          </a:r>
          <a:r>
            <a:rPr kumimoji="1" lang="en-US" altLang="ja-JP" sz="1400" b="1" kern="1200">
              <a:latin typeface="BIZ UDPゴシック" panose="020B0400000000000000" pitchFamily="50" charset="-128"/>
              <a:ea typeface="BIZ UDPゴシック" panose="020B0400000000000000" pitchFamily="50" charset="-128"/>
            </a:rPr>
            <a:t>2.0</a:t>
          </a:r>
          <a:r>
            <a:rPr kumimoji="1" lang="ja-JP" altLang="en-US" sz="1400" b="1" kern="1200">
              <a:latin typeface="BIZ UDPゴシック" panose="020B0400000000000000" pitchFamily="50" charset="-128"/>
              <a:ea typeface="BIZ UDPゴシック" panose="020B0400000000000000" pitchFamily="50" charset="-128"/>
            </a:rPr>
            <a:t>％を上回って実施している場合について</a:t>
          </a:r>
          <a:endParaRPr kumimoji="1" lang="en-US" altLang="ja-JP" sz="1400" b="1" kern="1200">
            <a:latin typeface="BIZ UDPゴシック" panose="020B0400000000000000" pitchFamily="50" charset="-128"/>
            <a:ea typeface="BIZ UDPゴシック" panose="020B0400000000000000" pitchFamily="50" charset="-128"/>
          </a:endParaRPr>
        </a:p>
        <a:p>
          <a:pPr algn="l"/>
          <a:r>
            <a:rPr kumimoji="1" lang="ja-JP" altLang="en-US" sz="1400" b="1" kern="1200">
              <a:latin typeface="BIZ UDPゴシック" panose="020B0400000000000000" pitchFamily="50" charset="-128"/>
              <a:ea typeface="BIZ UDPゴシック" panose="020B0400000000000000" pitchFamily="50" charset="-128"/>
              <a:cs typeface="+mn-cs"/>
            </a:rPr>
            <a:t>　　→</a:t>
          </a:r>
          <a:r>
            <a:rPr kumimoji="1" lang="en-US" altLang="ja-JP" sz="1400" b="1" kern="1200">
              <a:latin typeface="BIZ UDPゴシック" panose="020B0400000000000000" pitchFamily="50" charset="-128"/>
              <a:ea typeface="BIZ UDPゴシック" panose="020B0400000000000000" pitchFamily="50" charset="-128"/>
              <a:cs typeface="+mn-cs"/>
            </a:rPr>
            <a:t>12</a:t>
          </a:r>
          <a:r>
            <a:rPr kumimoji="1" lang="ja-JP" altLang="en-US" sz="1400" b="1" kern="1200">
              <a:latin typeface="BIZ UDPゴシック" panose="020B0400000000000000" pitchFamily="50" charset="-128"/>
              <a:ea typeface="BIZ UDPゴシック" panose="020B0400000000000000" pitchFamily="50" charset="-128"/>
              <a:cs typeface="+mn-cs"/>
            </a:rPr>
            <a:t>月の補助算定期間前である</a:t>
          </a:r>
          <a:r>
            <a:rPr kumimoji="1" lang="ja-JP" altLang="ja-JP" sz="1400" b="1" kern="1200">
              <a:latin typeface="BIZ UDPゴシック" panose="020B0400000000000000" pitchFamily="50" charset="-128"/>
              <a:ea typeface="BIZ UDPゴシック" panose="020B0400000000000000" pitchFamily="50" charset="-128"/>
              <a:cs typeface="+mn-cs"/>
            </a:rPr>
            <a:t>令和</a:t>
          </a:r>
          <a:r>
            <a:rPr kumimoji="1" lang="en-US" altLang="ja-JP" sz="1400" b="1" kern="1200">
              <a:latin typeface="BIZ UDPゴシック" panose="020B0400000000000000" pitchFamily="50" charset="-128"/>
              <a:ea typeface="BIZ UDPゴシック" panose="020B0400000000000000" pitchFamily="50" charset="-128"/>
              <a:cs typeface="+mn-cs"/>
            </a:rPr>
            <a:t>7</a:t>
          </a:r>
          <a:r>
            <a:rPr kumimoji="1" lang="ja-JP" altLang="ja-JP" sz="1400" b="1" kern="1200">
              <a:latin typeface="BIZ UDPゴシック" panose="020B0400000000000000" pitchFamily="50" charset="-128"/>
              <a:ea typeface="BIZ UDPゴシック" panose="020B0400000000000000" pitchFamily="50" charset="-128"/>
              <a:cs typeface="+mn-cs"/>
            </a:rPr>
            <a:t>年</a:t>
          </a:r>
          <a:r>
            <a:rPr kumimoji="1" lang="en-US" altLang="ja-JP" sz="1400" b="1" kern="1200">
              <a:latin typeface="BIZ UDPゴシック" panose="020B0400000000000000" pitchFamily="50" charset="-128"/>
              <a:ea typeface="BIZ UDPゴシック" panose="020B0400000000000000" pitchFamily="50" charset="-128"/>
              <a:cs typeface="+mn-cs"/>
            </a:rPr>
            <a:t>3</a:t>
          </a:r>
          <a:r>
            <a:rPr kumimoji="1" lang="ja-JP" altLang="ja-JP" sz="1400" b="1" kern="1200">
              <a:latin typeface="BIZ UDPゴシック" panose="020B0400000000000000" pitchFamily="50" charset="-128"/>
              <a:ea typeface="BIZ UDPゴシック" panose="020B0400000000000000" pitchFamily="50" charset="-128"/>
              <a:cs typeface="+mn-cs"/>
            </a:rPr>
            <a:t>月</a:t>
          </a:r>
          <a:r>
            <a:rPr kumimoji="1" lang="en-US" altLang="ja-JP" sz="1400" b="1" kern="1200">
              <a:latin typeface="BIZ UDPゴシック" panose="020B0400000000000000" pitchFamily="50" charset="-128"/>
              <a:ea typeface="BIZ UDPゴシック" panose="020B0400000000000000" pitchFamily="50" charset="-128"/>
              <a:cs typeface="+mn-cs"/>
            </a:rPr>
            <a:t>31</a:t>
          </a:r>
          <a:r>
            <a:rPr kumimoji="1" lang="ja-JP" altLang="ja-JP" sz="1400" b="1" kern="1200">
              <a:latin typeface="BIZ UDPゴシック" panose="020B0400000000000000" pitchFamily="50" charset="-128"/>
              <a:ea typeface="BIZ UDPゴシック" panose="020B0400000000000000" pitchFamily="50" charset="-128"/>
              <a:cs typeface="+mn-cs"/>
            </a:rPr>
            <a:t>日～</a:t>
          </a:r>
          <a:r>
            <a:rPr kumimoji="1" lang="en-US" altLang="ja-JP" sz="1400" b="1" kern="1200">
              <a:latin typeface="BIZ UDPゴシック" panose="020B0400000000000000" pitchFamily="50" charset="-128"/>
              <a:ea typeface="BIZ UDPゴシック" panose="020B0400000000000000" pitchFamily="50" charset="-128"/>
              <a:cs typeface="+mn-cs"/>
            </a:rPr>
            <a:t>11</a:t>
          </a:r>
          <a:r>
            <a:rPr kumimoji="1" lang="ja-JP" altLang="ja-JP" sz="1400" b="1" kern="1200">
              <a:latin typeface="BIZ UDPゴシック" panose="020B0400000000000000" pitchFamily="50" charset="-128"/>
              <a:ea typeface="BIZ UDPゴシック" panose="020B0400000000000000" pitchFamily="50" charset="-128"/>
              <a:cs typeface="+mn-cs"/>
            </a:rPr>
            <a:t>月</a:t>
          </a:r>
          <a:r>
            <a:rPr kumimoji="1" lang="en-US" altLang="ja-JP" sz="1400" b="1" kern="1200">
              <a:latin typeface="BIZ UDPゴシック" panose="020B0400000000000000" pitchFamily="50" charset="-128"/>
              <a:ea typeface="BIZ UDPゴシック" panose="020B0400000000000000" pitchFamily="50" charset="-128"/>
              <a:cs typeface="+mn-cs"/>
            </a:rPr>
            <a:t>30</a:t>
          </a:r>
          <a:r>
            <a:rPr kumimoji="1" lang="ja-JP" altLang="ja-JP" sz="1400" b="1" kern="1200">
              <a:latin typeface="BIZ UDPゴシック" panose="020B0400000000000000" pitchFamily="50" charset="-128"/>
              <a:ea typeface="BIZ UDPゴシック" panose="020B0400000000000000" pitchFamily="50" charset="-128"/>
              <a:cs typeface="+mn-cs"/>
            </a:rPr>
            <a:t>日</a:t>
          </a:r>
          <a:r>
            <a:rPr kumimoji="1" lang="ja-JP" altLang="en-US" sz="1400" b="1" kern="1200">
              <a:latin typeface="BIZ UDPゴシック" panose="020B0400000000000000" pitchFamily="50" charset="-128"/>
              <a:ea typeface="BIZ UDPゴシック" panose="020B0400000000000000" pitchFamily="50" charset="-128"/>
              <a:cs typeface="+mn-cs"/>
            </a:rPr>
            <a:t>の間に既に賃上げしていた場合、令和７年</a:t>
          </a:r>
          <a:r>
            <a:rPr kumimoji="1" lang="en-US" altLang="ja-JP" sz="1400" b="1" kern="1200">
              <a:latin typeface="BIZ UDPゴシック" panose="020B0400000000000000" pitchFamily="50" charset="-128"/>
              <a:ea typeface="BIZ UDPゴシック" panose="020B0400000000000000" pitchFamily="50" charset="-128"/>
              <a:cs typeface="+mn-cs"/>
            </a:rPr>
            <a:t>12</a:t>
          </a:r>
          <a:r>
            <a:rPr kumimoji="1" lang="ja-JP" altLang="en-US" sz="1400" b="1" kern="1200">
              <a:latin typeface="BIZ UDPゴシック" panose="020B0400000000000000" pitchFamily="50" charset="-128"/>
              <a:ea typeface="BIZ UDPゴシック" panose="020B0400000000000000" pitchFamily="50" charset="-128"/>
              <a:cs typeface="+mn-cs"/>
            </a:rPr>
            <a:t>月～令和８年５月の当該賃上げの</a:t>
          </a:r>
          <a:r>
            <a:rPr kumimoji="1" lang="en-US" altLang="ja-JP" sz="1400" b="1" kern="1200">
              <a:latin typeface="BIZ UDPゴシック" panose="020B0400000000000000" pitchFamily="50" charset="-128"/>
              <a:ea typeface="BIZ UDPゴシック" panose="020B0400000000000000" pitchFamily="50" charset="-128"/>
              <a:cs typeface="+mn-cs"/>
            </a:rPr>
            <a:t>2.0</a:t>
          </a:r>
          <a:r>
            <a:rPr kumimoji="1" lang="ja-JP" altLang="en-US" sz="1400" b="1" kern="1200">
              <a:latin typeface="BIZ UDPゴシック" panose="020B0400000000000000" pitchFamily="50" charset="-128"/>
              <a:ea typeface="BIZ UDPゴシック" panose="020B0400000000000000" pitchFamily="50" charset="-128"/>
              <a:cs typeface="+mn-cs"/>
            </a:rPr>
            <a:t>％を上回る部分は、</a:t>
          </a:r>
          <a:endParaRPr kumimoji="1" lang="en-US" altLang="ja-JP" sz="1400" b="1" kern="1200">
            <a:latin typeface="BIZ UDPゴシック" panose="020B0400000000000000" pitchFamily="50" charset="-128"/>
            <a:ea typeface="BIZ UDPゴシック" panose="020B0400000000000000" pitchFamily="50" charset="-128"/>
            <a:cs typeface="+mn-cs"/>
          </a:endParaRPr>
        </a:p>
        <a:p>
          <a:pPr algn="l"/>
          <a:r>
            <a:rPr kumimoji="1" lang="ja-JP" altLang="en-US" sz="1400" b="1" kern="1200">
              <a:latin typeface="BIZ UDPゴシック" panose="020B0400000000000000" pitchFamily="50" charset="-128"/>
              <a:ea typeface="BIZ UDPゴシック" panose="020B0400000000000000" pitchFamily="50" charset="-128"/>
              <a:cs typeface="+mn-cs"/>
            </a:rPr>
            <a:t>　　　　特例的に補助対象とできます。）</a:t>
          </a:r>
          <a:endParaRPr kumimoji="1" lang="en-US" altLang="ja-JP" sz="1400" b="1" kern="1200">
            <a:latin typeface="BIZ UDPゴシック" panose="020B0400000000000000" pitchFamily="50" charset="-128"/>
            <a:ea typeface="BIZ UDPゴシック" panose="020B0400000000000000" pitchFamily="50" charset="-128"/>
            <a:cs typeface="+mn-cs"/>
          </a:endParaRPr>
        </a:p>
        <a:p>
          <a:pPr algn="l"/>
          <a:endParaRPr kumimoji="1" lang="en-US" altLang="ja-JP" sz="1400" b="1" kern="1200">
            <a:latin typeface="BIZ UDPゴシック" panose="020B0400000000000000" pitchFamily="50" charset="-128"/>
            <a:ea typeface="BIZ UDPゴシック" panose="020B0400000000000000" pitchFamily="50" charset="-128"/>
            <a:cs typeface="+mn-cs"/>
          </a:endParaRPr>
        </a:p>
        <a:p>
          <a:pPr algn="l"/>
          <a:r>
            <a:rPr kumimoji="1" lang="ja-JP" altLang="en-US" sz="1400" b="1" kern="1200">
              <a:latin typeface="BIZ UDPゴシック" panose="020B0400000000000000" pitchFamily="50" charset="-128"/>
              <a:ea typeface="BIZ UDPゴシック" panose="020B0400000000000000" pitchFamily="50" charset="-128"/>
              <a:cs typeface="+mn-cs"/>
            </a:rPr>
            <a:t>・例：</a:t>
          </a:r>
          <a:r>
            <a:rPr kumimoji="1" lang="ja-JP" altLang="ja-JP" sz="1400" b="1" kern="1200">
              <a:latin typeface="BIZ UDPゴシック" panose="020B0400000000000000" pitchFamily="50" charset="-128"/>
              <a:ea typeface="BIZ UDPゴシック" panose="020B0400000000000000" pitchFamily="50" charset="-128"/>
              <a:cs typeface="+mn-cs"/>
            </a:rPr>
            <a:t>令和７年３月</a:t>
          </a:r>
          <a:r>
            <a:rPr kumimoji="1" lang="ja-JP" altLang="en-US" sz="1400" b="1" kern="1200">
              <a:latin typeface="BIZ UDPゴシック" panose="020B0400000000000000" pitchFamily="50" charset="-128"/>
              <a:ea typeface="BIZ UDPゴシック" panose="020B0400000000000000" pitchFamily="50" charset="-128"/>
              <a:cs typeface="+mn-cs"/>
            </a:rPr>
            <a:t>３１</a:t>
          </a:r>
          <a:r>
            <a:rPr kumimoji="1" lang="ja-JP" altLang="ja-JP" sz="1400" b="1" kern="1200">
              <a:latin typeface="BIZ UDPゴシック" panose="020B0400000000000000" pitchFamily="50" charset="-128"/>
              <a:ea typeface="BIZ UDPゴシック" panose="020B0400000000000000" pitchFamily="50" charset="-128"/>
              <a:cs typeface="+mn-cs"/>
            </a:rPr>
            <a:t>日時点の賃金水準</a:t>
          </a:r>
          <a:r>
            <a:rPr kumimoji="1" lang="ja-JP" altLang="en-US" sz="1400" b="1" kern="1200">
              <a:latin typeface="BIZ UDPゴシック" panose="020B0400000000000000" pitchFamily="50" charset="-128"/>
              <a:ea typeface="BIZ UDPゴシック" panose="020B0400000000000000" pitchFamily="50" charset="-128"/>
              <a:cs typeface="+mn-cs"/>
            </a:rPr>
            <a:t>　　：</a:t>
          </a:r>
          <a:r>
            <a:rPr kumimoji="1" lang="en-US" altLang="ja-JP" sz="1400" b="1" kern="1200">
              <a:latin typeface="BIZ UDPゴシック" panose="020B0400000000000000" pitchFamily="50" charset="-128"/>
              <a:ea typeface="BIZ UDPゴシック" panose="020B0400000000000000" pitchFamily="50" charset="-128"/>
              <a:cs typeface="+mn-cs"/>
            </a:rPr>
            <a:t>10</a:t>
          </a:r>
          <a:r>
            <a:rPr kumimoji="1" lang="ja-JP" altLang="en-US" sz="1400" b="1" kern="1200">
              <a:latin typeface="BIZ UDPゴシック" panose="020B0400000000000000" pitchFamily="50" charset="-128"/>
              <a:ea typeface="BIZ UDPゴシック" panose="020B0400000000000000" pitchFamily="50" charset="-128"/>
              <a:cs typeface="+mn-cs"/>
            </a:rPr>
            <a:t>万円</a:t>
          </a:r>
          <a:r>
            <a:rPr kumimoji="1" lang="en-US" altLang="ja-JP" sz="1400" b="1" kern="1200">
              <a:latin typeface="BIZ UDPゴシック" panose="020B0400000000000000" pitchFamily="50" charset="-128"/>
              <a:ea typeface="BIZ UDPゴシック" panose="020B0400000000000000" pitchFamily="50" charset="-128"/>
              <a:cs typeface="+mn-cs"/>
            </a:rPr>
            <a:t>/1</a:t>
          </a:r>
          <a:r>
            <a:rPr kumimoji="1" lang="ja-JP" altLang="en-US" sz="1400" b="1" kern="1200">
              <a:latin typeface="BIZ UDPゴシック" panose="020B0400000000000000" pitchFamily="50" charset="-128"/>
              <a:ea typeface="BIZ UDPゴシック" panose="020B0400000000000000" pitchFamily="50" charset="-128"/>
              <a:cs typeface="+mn-cs"/>
            </a:rPr>
            <a:t>名月額平均　　</a:t>
          </a:r>
          <a:r>
            <a:rPr kumimoji="1" lang="en-US" altLang="ja-JP" sz="1400" b="1" kern="1200">
              <a:latin typeface="BIZ UDPゴシック" panose="020B0400000000000000" pitchFamily="50" charset="-128"/>
              <a:ea typeface="BIZ UDPゴシック" panose="020B0400000000000000" pitchFamily="50" charset="-128"/>
              <a:cs typeface="+mn-cs"/>
            </a:rPr>
            <a:t>※</a:t>
          </a:r>
          <a:r>
            <a:rPr kumimoji="1" lang="ja-JP" altLang="en-US" sz="1400" b="1" kern="1200">
              <a:latin typeface="BIZ UDPゴシック" panose="020B0400000000000000" pitchFamily="50" charset="-128"/>
              <a:ea typeface="BIZ UDPゴシック" panose="020B0400000000000000" pitchFamily="50" charset="-128"/>
              <a:cs typeface="+mn-cs"/>
            </a:rPr>
            <a:t>対象職員の</a:t>
          </a:r>
          <a:r>
            <a:rPr kumimoji="1" lang="en-US" altLang="ja-JP" sz="1400" b="1" kern="1200">
              <a:latin typeface="BIZ UDPゴシック" panose="020B0400000000000000" pitchFamily="50" charset="-128"/>
              <a:ea typeface="BIZ UDPゴシック" panose="020B0400000000000000" pitchFamily="50" charset="-128"/>
              <a:cs typeface="+mn-cs"/>
            </a:rPr>
            <a:t>12</a:t>
          </a:r>
          <a:r>
            <a:rPr kumimoji="1" lang="ja-JP" altLang="en-US" sz="1400" b="1" kern="1200">
              <a:latin typeface="BIZ UDPゴシック" panose="020B0400000000000000" pitchFamily="50" charset="-128"/>
              <a:ea typeface="BIZ UDPゴシック" panose="020B0400000000000000" pitchFamily="50" charset="-128"/>
              <a:cs typeface="+mn-cs"/>
            </a:rPr>
            <a:t>月～</a:t>
          </a:r>
          <a:r>
            <a:rPr kumimoji="1" lang="en-US" altLang="ja-JP" sz="1400" b="1" kern="1200">
              <a:latin typeface="BIZ UDPゴシック" panose="020B0400000000000000" pitchFamily="50" charset="-128"/>
              <a:ea typeface="BIZ UDPゴシック" panose="020B0400000000000000" pitchFamily="50" charset="-128"/>
              <a:cs typeface="+mn-cs"/>
            </a:rPr>
            <a:t>5</a:t>
          </a:r>
          <a:r>
            <a:rPr kumimoji="1" lang="ja-JP" altLang="en-US" sz="1400" b="1" kern="1200">
              <a:latin typeface="BIZ UDPゴシック" panose="020B0400000000000000" pitchFamily="50" charset="-128"/>
              <a:ea typeface="BIZ UDPゴシック" panose="020B0400000000000000" pitchFamily="50" charset="-128"/>
              <a:cs typeface="+mn-cs"/>
            </a:rPr>
            <a:t>月の賃金総額の</a:t>
          </a:r>
          <a:r>
            <a:rPr kumimoji="1" lang="en-US" altLang="ja-JP" sz="1400" b="1" kern="1200">
              <a:latin typeface="BIZ UDPゴシック" panose="020B0400000000000000" pitchFamily="50" charset="-128"/>
              <a:ea typeface="BIZ UDPゴシック" panose="020B0400000000000000" pitchFamily="50" charset="-128"/>
              <a:cs typeface="+mn-cs"/>
            </a:rPr>
            <a:t>1</a:t>
          </a:r>
          <a:r>
            <a:rPr kumimoji="1" lang="ja-JP" altLang="en-US" sz="1400" b="1" kern="1200">
              <a:latin typeface="BIZ UDPゴシック" panose="020B0400000000000000" pitchFamily="50" charset="-128"/>
              <a:ea typeface="BIZ UDPゴシック" panose="020B0400000000000000" pitchFamily="50" charset="-128"/>
              <a:cs typeface="+mn-cs"/>
            </a:rPr>
            <a:t>名</a:t>
          </a:r>
          <a:r>
            <a:rPr kumimoji="1" lang="en-US" altLang="ja-JP" sz="1400" b="1" kern="1200">
              <a:latin typeface="BIZ UDPゴシック" panose="020B0400000000000000" pitchFamily="50" charset="-128"/>
              <a:ea typeface="BIZ UDPゴシック" panose="020B0400000000000000" pitchFamily="50" charset="-128"/>
              <a:cs typeface="+mn-cs"/>
            </a:rPr>
            <a:t>1</a:t>
          </a:r>
          <a:r>
            <a:rPr kumimoji="1" lang="ja-JP" altLang="en-US" sz="1400" b="1" kern="1200">
              <a:latin typeface="BIZ UDPゴシック" panose="020B0400000000000000" pitchFamily="50" charset="-128"/>
              <a:ea typeface="BIZ UDPゴシック" panose="020B0400000000000000" pitchFamily="50" charset="-128"/>
              <a:cs typeface="+mn-cs"/>
            </a:rPr>
            <a:t>ヶ月の平均額　　</a:t>
          </a:r>
          <a:endParaRPr kumimoji="1" lang="en-US" altLang="ja-JP" sz="1400" b="1" kern="1200">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kern="1200">
              <a:latin typeface="BIZ UDPゴシック" panose="020B0400000000000000" pitchFamily="50" charset="-128"/>
              <a:ea typeface="BIZ UDPゴシック" panose="020B0400000000000000" pitchFamily="50" charset="-128"/>
              <a:cs typeface="+mn-cs"/>
            </a:rPr>
            <a:t>　　　</a:t>
          </a:r>
          <a:r>
            <a:rPr kumimoji="1" lang="ja-JP" altLang="ja-JP" sz="1400" b="1">
              <a:effectLst/>
              <a:latin typeface="BIZ UDPゴシック" panose="020B0400000000000000" pitchFamily="50" charset="-128"/>
              <a:ea typeface="BIZ UDPゴシック" panose="020B0400000000000000" pitchFamily="50" charset="-128"/>
              <a:cs typeface="+mn-cs"/>
            </a:rPr>
            <a:t>令和７年</a:t>
          </a:r>
          <a:r>
            <a:rPr kumimoji="1" lang="ja-JP" altLang="en-US" sz="1400" b="1">
              <a:effectLst/>
              <a:latin typeface="BIZ UDPゴシック" panose="020B0400000000000000" pitchFamily="50" charset="-128"/>
              <a:ea typeface="BIZ UDPゴシック" panose="020B0400000000000000" pitchFamily="50" charset="-128"/>
              <a:cs typeface="+mn-cs"/>
            </a:rPr>
            <a:t>８</a:t>
          </a:r>
          <a:r>
            <a:rPr kumimoji="1" lang="ja-JP" altLang="ja-JP" sz="1400" b="1">
              <a:effectLst/>
              <a:latin typeface="BIZ UDPゴシック" panose="020B0400000000000000" pitchFamily="50" charset="-128"/>
              <a:ea typeface="BIZ UDPゴシック" panose="020B0400000000000000" pitchFamily="50" charset="-128"/>
              <a:cs typeface="+mn-cs"/>
            </a:rPr>
            <a:t>月</a:t>
          </a:r>
          <a:r>
            <a:rPr kumimoji="1" lang="ja-JP" altLang="en-US" sz="1400" b="1">
              <a:effectLst/>
              <a:latin typeface="BIZ UDPゴシック" panose="020B0400000000000000" pitchFamily="50" charset="-128"/>
              <a:ea typeface="BIZ UDPゴシック" panose="020B0400000000000000" pitchFamily="50" charset="-128"/>
              <a:cs typeface="+mn-cs"/>
            </a:rPr>
            <a:t>分から</a:t>
          </a:r>
          <a:r>
            <a:rPr kumimoji="1" lang="en-US" altLang="ja-JP" sz="1400" b="1">
              <a:effectLst/>
              <a:latin typeface="BIZ UDPゴシック" panose="020B0400000000000000" pitchFamily="50" charset="-128"/>
              <a:ea typeface="BIZ UDPゴシック" panose="020B0400000000000000" pitchFamily="50" charset="-128"/>
              <a:cs typeface="+mn-cs"/>
            </a:rPr>
            <a:t>5000</a:t>
          </a:r>
          <a:r>
            <a:rPr kumimoji="1" lang="ja-JP" altLang="en-US" sz="1400" b="1">
              <a:effectLst/>
              <a:latin typeface="BIZ UDPゴシック" panose="020B0400000000000000" pitchFamily="50" charset="-128"/>
              <a:ea typeface="BIZ UDPゴシック" panose="020B0400000000000000" pitchFamily="50" charset="-128"/>
              <a:cs typeface="+mn-cs"/>
            </a:rPr>
            <a:t>円ベースアップ（</a:t>
          </a:r>
          <a:r>
            <a:rPr kumimoji="1" lang="en-US" altLang="ja-JP" sz="1400" b="1">
              <a:effectLst/>
              <a:latin typeface="BIZ UDPゴシック" panose="020B0400000000000000" pitchFamily="50" charset="-128"/>
              <a:ea typeface="BIZ UDPゴシック" panose="020B0400000000000000" pitchFamily="50" charset="-128"/>
              <a:cs typeface="+mn-cs"/>
            </a:rPr>
            <a:t>5</a:t>
          </a:r>
          <a:r>
            <a:rPr kumimoji="1" lang="ja-JP" altLang="en-US" sz="1400" b="1">
              <a:effectLst/>
              <a:latin typeface="BIZ UDPゴシック" panose="020B0400000000000000" pitchFamily="50" charset="-128"/>
              <a:ea typeface="BIZ UDPゴシック" panose="020B0400000000000000" pitchFamily="50" charset="-128"/>
              <a:cs typeface="+mn-cs"/>
            </a:rPr>
            <a:t>％アップ）　→　</a:t>
          </a:r>
          <a:r>
            <a:rPr kumimoji="1" lang="ja-JP" altLang="ja-JP" sz="1400" b="1">
              <a:effectLst/>
              <a:latin typeface="BIZ UDPゴシック" panose="020B0400000000000000" pitchFamily="50" charset="-128"/>
              <a:ea typeface="BIZ UDPゴシック" panose="020B0400000000000000" pitchFamily="50" charset="-128"/>
              <a:cs typeface="+mn-cs"/>
            </a:rPr>
            <a:t>　：</a:t>
          </a:r>
          <a:r>
            <a:rPr kumimoji="1" lang="en-US" altLang="ja-JP" sz="1400" b="1">
              <a:effectLst/>
              <a:latin typeface="BIZ UDPゴシック" panose="020B0400000000000000" pitchFamily="50" charset="-128"/>
              <a:ea typeface="BIZ UDPゴシック" panose="020B0400000000000000" pitchFamily="50" charset="-128"/>
              <a:cs typeface="+mn-cs"/>
            </a:rPr>
            <a:t>10.5</a:t>
          </a:r>
          <a:r>
            <a:rPr kumimoji="1" lang="ja-JP" altLang="ja-JP" sz="1400" b="1">
              <a:effectLst/>
              <a:latin typeface="BIZ UDPゴシック" panose="020B0400000000000000" pitchFamily="50" charset="-128"/>
              <a:ea typeface="BIZ UDPゴシック" panose="020B0400000000000000" pitchFamily="50" charset="-128"/>
              <a:cs typeface="+mn-cs"/>
            </a:rPr>
            <a:t>万円</a:t>
          </a:r>
          <a:r>
            <a:rPr kumimoji="1" lang="en-US" altLang="ja-JP" sz="1400" b="1">
              <a:effectLst/>
              <a:latin typeface="BIZ UDPゴシック" panose="020B0400000000000000" pitchFamily="50" charset="-128"/>
              <a:ea typeface="BIZ UDPゴシック" panose="020B0400000000000000" pitchFamily="50" charset="-128"/>
              <a:cs typeface="+mn-cs"/>
            </a:rPr>
            <a:t>/1</a:t>
          </a:r>
          <a:r>
            <a:rPr kumimoji="1" lang="ja-JP" altLang="ja-JP" sz="1400" b="1">
              <a:effectLst/>
              <a:latin typeface="BIZ UDPゴシック" panose="020B0400000000000000" pitchFamily="50" charset="-128"/>
              <a:ea typeface="BIZ UDPゴシック" panose="020B0400000000000000" pitchFamily="50" charset="-128"/>
              <a:cs typeface="+mn-cs"/>
            </a:rPr>
            <a:t>名月額平均</a:t>
          </a:r>
          <a:r>
            <a:rPr kumimoji="1" lang="ja-JP" altLang="en-US" sz="1400" b="1" kern="1200">
              <a:latin typeface="BIZ UDPゴシック" panose="020B0400000000000000" pitchFamily="50" charset="-128"/>
              <a:ea typeface="BIZ UDPゴシック" panose="020B0400000000000000" pitchFamily="50" charset="-128"/>
              <a:cs typeface="+mn-cs"/>
            </a:rPr>
            <a:t>　　　</a:t>
          </a:r>
          <a:endParaRPr kumimoji="1" lang="en-US" altLang="ja-JP" sz="1400" b="1" kern="1200">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kern="1200">
              <a:latin typeface="BIZ UDPゴシック" panose="020B0400000000000000" pitchFamily="50" charset="-128"/>
              <a:ea typeface="BIZ UDPゴシック" panose="020B0400000000000000" pitchFamily="50" charset="-128"/>
              <a:cs typeface="+mn-cs"/>
            </a:rPr>
            <a:t>　　　令和７年</a:t>
          </a:r>
          <a:r>
            <a:rPr kumimoji="1" lang="en-US" altLang="ja-JP" sz="1400" b="1" kern="1200">
              <a:latin typeface="BIZ UDPゴシック" panose="020B0400000000000000" pitchFamily="50" charset="-128"/>
              <a:ea typeface="BIZ UDPゴシック" panose="020B0400000000000000" pitchFamily="50" charset="-128"/>
              <a:cs typeface="+mn-cs"/>
            </a:rPr>
            <a:t>12</a:t>
          </a:r>
          <a:r>
            <a:rPr kumimoji="1" lang="ja-JP" altLang="en-US" sz="1400" b="1" kern="1200">
              <a:latin typeface="BIZ UDPゴシック" panose="020B0400000000000000" pitchFamily="50" charset="-128"/>
              <a:ea typeface="BIZ UDPゴシック" panose="020B0400000000000000" pitchFamily="50" charset="-128"/>
              <a:cs typeface="+mn-cs"/>
            </a:rPr>
            <a:t>月～令和８年５月までの、上記</a:t>
          </a:r>
          <a:r>
            <a:rPr kumimoji="1" lang="en-US" altLang="ja-JP" sz="1400" b="1">
              <a:effectLst/>
              <a:latin typeface="BIZ UDPゴシック" panose="020B0400000000000000" pitchFamily="50" charset="-128"/>
              <a:ea typeface="BIZ UDPゴシック" panose="020B0400000000000000" pitchFamily="50" charset="-128"/>
              <a:cs typeface="+mn-cs"/>
            </a:rPr>
            <a:t>5000</a:t>
          </a:r>
          <a:r>
            <a:rPr kumimoji="1" lang="ja-JP" altLang="ja-JP" sz="1400" b="1">
              <a:effectLst/>
              <a:latin typeface="BIZ UDPゴシック" panose="020B0400000000000000" pitchFamily="50" charset="-128"/>
              <a:ea typeface="BIZ UDPゴシック" panose="020B0400000000000000" pitchFamily="50" charset="-128"/>
              <a:cs typeface="+mn-cs"/>
            </a:rPr>
            <a:t>円アップ（</a:t>
          </a:r>
          <a:r>
            <a:rPr kumimoji="1" lang="en-US" altLang="ja-JP" sz="1400" b="1">
              <a:effectLst/>
              <a:latin typeface="BIZ UDPゴシック" panose="020B0400000000000000" pitchFamily="50" charset="-128"/>
              <a:ea typeface="BIZ UDPゴシック" panose="020B0400000000000000" pitchFamily="50" charset="-128"/>
              <a:cs typeface="+mn-cs"/>
            </a:rPr>
            <a:t>5</a:t>
          </a:r>
          <a:r>
            <a:rPr kumimoji="1" lang="ja-JP" altLang="ja-JP" sz="1400" b="1">
              <a:effectLst/>
              <a:latin typeface="BIZ UDPゴシック" panose="020B0400000000000000" pitchFamily="50" charset="-128"/>
              <a:ea typeface="BIZ UDPゴシック" panose="020B0400000000000000" pitchFamily="50" charset="-128"/>
              <a:cs typeface="+mn-cs"/>
            </a:rPr>
            <a:t>％アップ）　</a:t>
          </a:r>
          <a:r>
            <a:rPr kumimoji="1" lang="ja-JP" altLang="en-US" sz="1400" b="1">
              <a:effectLst/>
              <a:latin typeface="BIZ UDPゴシック" panose="020B0400000000000000" pitchFamily="50" charset="-128"/>
              <a:ea typeface="BIZ UDPゴシック" panose="020B0400000000000000" pitchFamily="50" charset="-128"/>
              <a:cs typeface="+mn-cs"/>
            </a:rPr>
            <a:t>のうち２％を超える分＝</a:t>
          </a:r>
          <a:r>
            <a:rPr kumimoji="1" lang="en-US" altLang="ja-JP" sz="1400" b="1">
              <a:effectLst/>
              <a:latin typeface="BIZ UDPゴシック" panose="020B0400000000000000" pitchFamily="50" charset="-128"/>
              <a:ea typeface="BIZ UDPゴシック" panose="020B0400000000000000" pitchFamily="50" charset="-128"/>
              <a:cs typeface="+mn-cs"/>
            </a:rPr>
            <a:t>3000</a:t>
          </a:r>
          <a:r>
            <a:rPr kumimoji="1" lang="ja-JP" altLang="en-US" sz="1400" b="1">
              <a:effectLst/>
              <a:latin typeface="BIZ UDPゴシック" panose="020B0400000000000000" pitchFamily="50" charset="-128"/>
              <a:ea typeface="BIZ UDPゴシック" panose="020B0400000000000000" pitchFamily="50" charset="-128"/>
              <a:cs typeface="+mn-cs"/>
            </a:rPr>
            <a:t>円</a:t>
          </a:r>
          <a:r>
            <a:rPr kumimoji="1" lang="en-US" altLang="ja-JP" sz="1400" b="1">
              <a:effectLst/>
              <a:latin typeface="BIZ UDPゴシック" panose="020B0400000000000000" pitchFamily="50" charset="-128"/>
              <a:ea typeface="BIZ UDPゴシック" panose="020B0400000000000000" pitchFamily="50" charset="-128"/>
              <a:cs typeface="+mn-cs"/>
            </a:rPr>
            <a:t>×6</a:t>
          </a:r>
          <a:r>
            <a:rPr kumimoji="1" lang="ja-JP" altLang="en-US" sz="1400" b="1">
              <a:effectLst/>
              <a:latin typeface="BIZ UDPゴシック" panose="020B0400000000000000" pitchFamily="50" charset="-128"/>
              <a:ea typeface="BIZ UDPゴシック" panose="020B0400000000000000" pitchFamily="50" charset="-128"/>
              <a:cs typeface="+mn-cs"/>
            </a:rPr>
            <a:t>ヶ月分（</a:t>
          </a:r>
          <a:r>
            <a:rPr kumimoji="1" lang="en-US" altLang="ja-JP" sz="1400" b="1">
              <a:effectLst/>
              <a:latin typeface="BIZ UDPゴシック" panose="020B0400000000000000" pitchFamily="50" charset="-128"/>
              <a:ea typeface="BIZ UDPゴシック" panose="020B0400000000000000" pitchFamily="50" charset="-128"/>
              <a:cs typeface="+mn-cs"/>
            </a:rPr>
            <a:t>12</a:t>
          </a:r>
          <a:r>
            <a:rPr kumimoji="1" lang="ja-JP" altLang="en-US" sz="1400" b="1">
              <a:effectLst/>
              <a:latin typeface="BIZ UDPゴシック" panose="020B0400000000000000" pitchFamily="50" charset="-128"/>
              <a:ea typeface="BIZ UDPゴシック" panose="020B0400000000000000" pitchFamily="50" charset="-128"/>
              <a:cs typeface="+mn-cs"/>
            </a:rPr>
            <a:t>月～</a:t>
          </a:r>
          <a:r>
            <a:rPr kumimoji="1" lang="en-US" altLang="ja-JP" sz="1400" b="1">
              <a:effectLst/>
              <a:latin typeface="BIZ UDPゴシック" panose="020B0400000000000000" pitchFamily="50" charset="-128"/>
              <a:ea typeface="BIZ UDPゴシック" panose="020B0400000000000000" pitchFamily="50" charset="-128"/>
              <a:cs typeface="+mn-cs"/>
            </a:rPr>
            <a:t>5</a:t>
          </a:r>
          <a:r>
            <a:rPr kumimoji="1" lang="ja-JP" altLang="en-US" sz="1400" b="1">
              <a:effectLst/>
              <a:latin typeface="BIZ UDPゴシック" panose="020B0400000000000000" pitchFamily="50" charset="-128"/>
              <a:ea typeface="BIZ UDPゴシック" panose="020B0400000000000000" pitchFamily="50" charset="-128"/>
              <a:cs typeface="+mn-cs"/>
            </a:rPr>
            <a:t>月）</a:t>
          </a:r>
          <a:r>
            <a:rPr kumimoji="1" lang="en-US" altLang="ja-JP" sz="1400" b="1">
              <a:effectLst/>
              <a:latin typeface="BIZ UDPゴシック" panose="020B0400000000000000" pitchFamily="50" charset="-128"/>
              <a:ea typeface="BIZ UDPゴシック" panose="020B0400000000000000" pitchFamily="50" charset="-128"/>
              <a:cs typeface="+mn-cs"/>
            </a:rPr>
            <a:t>18,000</a:t>
          </a:r>
          <a:r>
            <a:rPr kumimoji="1" lang="ja-JP" altLang="en-US" sz="1400" b="1">
              <a:effectLst/>
              <a:latin typeface="BIZ UDPゴシック" panose="020B0400000000000000" pitchFamily="50" charset="-128"/>
              <a:ea typeface="BIZ UDPゴシック" panose="020B0400000000000000" pitchFamily="50" charset="-128"/>
              <a:cs typeface="+mn-cs"/>
            </a:rPr>
            <a:t>円</a:t>
          </a:r>
          <a:r>
            <a:rPr kumimoji="1" lang="en-US" altLang="ja-JP" sz="1400" b="1">
              <a:effectLst/>
              <a:latin typeface="BIZ UDPゴシック" panose="020B0400000000000000" pitchFamily="50" charset="-128"/>
              <a:ea typeface="BIZ UDPゴシック" panose="020B0400000000000000" pitchFamily="50" charset="-128"/>
              <a:cs typeface="+mn-cs"/>
            </a:rPr>
            <a:t>/</a:t>
          </a:r>
          <a:r>
            <a:rPr kumimoji="1" lang="ja-JP" altLang="en-US" sz="1400" b="1">
              <a:effectLst/>
              <a:latin typeface="BIZ UDPゴシック" panose="020B0400000000000000" pitchFamily="50" charset="-128"/>
              <a:ea typeface="BIZ UDPゴシック" panose="020B0400000000000000" pitchFamily="50" charset="-128"/>
              <a:cs typeface="+mn-cs"/>
            </a:rPr>
            <a:t>名は、</a:t>
          </a:r>
          <a:endParaRPr kumimoji="1" lang="en-US" altLang="ja-JP" sz="1400" b="1">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effectLst/>
              <a:latin typeface="BIZ UDPゴシック" panose="020B0400000000000000" pitchFamily="50" charset="-128"/>
              <a:ea typeface="BIZ UDPゴシック" panose="020B0400000000000000" pitchFamily="50" charset="-128"/>
              <a:cs typeface="+mn-cs"/>
            </a:rPr>
            <a:t>　　　補助金制度の開始前の賃上げだが、補助対象とすることが可能</a:t>
          </a:r>
          <a:endParaRPr kumimoji="1" lang="en-US" altLang="ja-JP" sz="1400" b="1" kern="1200">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2857501</xdr:colOff>
      <xdr:row>7</xdr:row>
      <xdr:rowOff>142875</xdr:rowOff>
    </xdr:from>
    <xdr:to>
      <xdr:col>10</xdr:col>
      <xdr:colOff>523876</xdr:colOff>
      <xdr:row>17</xdr:row>
      <xdr:rowOff>35719</xdr:rowOff>
    </xdr:to>
    <xdr:sp macro="" textlink="">
      <xdr:nvSpPr>
        <xdr:cNvPr id="3" name="正方形/長方形 2">
          <a:extLst>
            <a:ext uri="{FF2B5EF4-FFF2-40B4-BE49-F238E27FC236}">
              <a16:creationId xmlns:a16="http://schemas.microsoft.com/office/drawing/2014/main" id="{AD9E0181-DDBA-4B6F-912D-6597796FBAA3}"/>
            </a:ext>
          </a:extLst>
        </xdr:cNvPr>
        <xdr:cNvSpPr/>
      </xdr:nvSpPr>
      <xdr:spPr bwMode="auto">
        <a:xfrm>
          <a:off x="14966157" y="6703219"/>
          <a:ext cx="5191125" cy="155971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800" kern="1200"/>
            <a:t>令和</a:t>
          </a:r>
          <a:r>
            <a:rPr kumimoji="1" lang="en-US" altLang="ja-JP" sz="2800" kern="1200"/>
            <a:t>8</a:t>
          </a:r>
          <a:r>
            <a:rPr kumimoji="1" lang="ja-JP" altLang="en-US" sz="2800" kern="1200"/>
            <a:t>年</a:t>
          </a:r>
          <a:r>
            <a:rPr kumimoji="1" lang="en-US" altLang="ja-JP" sz="2800" kern="1200"/>
            <a:t>6</a:t>
          </a:r>
          <a:r>
            <a:rPr kumimoji="1" lang="ja-JP" altLang="en-US" sz="2800" kern="1200"/>
            <a:t>月</a:t>
          </a:r>
          <a:r>
            <a:rPr kumimoji="1" lang="en-US" altLang="ja-JP" sz="2800" kern="1200"/>
            <a:t>1</a:t>
          </a:r>
          <a:r>
            <a:rPr kumimoji="1" lang="ja-JP" altLang="en-US" sz="2800" kern="1200"/>
            <a:t>日時点で</a:t>
          </a:r>
          <a:endParaRPr kumimoji="1" lang="en-US" altLang="ja-JP" sz="2800" kern="1200"/>
        </a:p>
        <a:p>
          <a:pPr algn="ctr"/>
          <a:r>
            <a:rPr kumimoji="1" lang="ja-JP" altLang="en-US" sz="2800" kern="1200"/>
            <a:t>国にて様式変更されています。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297656</xdr:colOff>
      <xdr:row>8</xdr:row>
      <xdr:rowOff>11907</xdr:rowOff>
    </xdr:from>
    <xdr:to>
      <xdr:col>8</xdr:col>
      <xdr:colOff>2774156</xdr:colOff>
      <xdr:row>20</xdr:row>
      <xdr:rowOff>58099</xdr:rowOff>
    </xdr:to>
    <xdr:sp macro="" textlink="">
      <xdr:nvSpPr>
        <xdr:cNvPr id="2" name="正方形/長方形 1">
          <a:extLst>
            <a:ext uri="{FF2B5EF4-FFF2-40B4-BE49-F238E27FC236}">
              <a16:creationId xmlns:a16="http://schemas.microsoft.com/office/drawing/2014/main" id="{0DCB656F-FB90-4404-A75F-1F756AD93782}"/>
            </a:ext>
          </a:extLst>
        </xdr:cNvPr>
        <xdr:cNvSpPr/>
      </xdr:nvSpPr>
      <xdr:spPr bwMode="auto">
        <a:xfrm>
          <a:off x="297656" y="6738938"/>
          <a:ext cx="14585156" cy="204644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t" upright="1"/>
        <a:lstStyle/>
        <a:p>
          <a:pPr algn="l"/>
          <a:r>
            <a:rPr kumimoji="1" lang="ja-JP" altLang="en-US" sz="1400" b="1" kern="1200">
              <a:latin typeface="BIZ UDPゴシック" panose="020B0400000000000000" pitchFamily="50" charset="-128"/>
              <a:ea typeface="BIZ UDPゴシック" panose="020B0400000000000000" pitchFamily="50" charset="-128"/>
            </a:rPr>
            <a:t>　●令和７年３月</a:t>
          </a:r>
          <a:r>
            <a:rPr kumimoji="1" lang="en-US" altLang="ja-JP" sz="1400" b="1" kern="1200">
              <a:latin typeface="BIZ UDPゴシック" panose="020B0400000000000000" pitchFamily="50" charset="-128"/>
              <a:ea typeface="BIZ UDPゴシック" panose="020B0400000000000000" pitchFamily="50" charset="-128"/>
            </a:rPr>
            <a:t>31</a:t>
          </a:r>
          <a:r>
            <a:rPr kumimoji="1" lang="ja-JP" altLang="en-US" sz="1400" b="1" kern="1200">
              <a:latin typeface="BIZ UDPゴシック" panose="020B0400000000000000" pitchFamily="50" charset="-128"/>
              <a:ea typeface="BIZ UDPゴシック" panose="020B0400000000000000" pitchFamily="50" charset="-128"/>
            </a:rPr>
            <a:t>日時点の賃金水準と比較して、</a:t>
          </a:r>
          <a:r>
            <a:rPr kumimoji="1" lang="en-US" altLang="ja-JP" sz="1400" b="1" kern="1200">
              <a:latin typeface="BIZ UDPゴシック" panose="020B0400000000000000" pitchFamily="50" charset="-128"/>
              <a:ea typeface="BIZ UDPゴシック" panose="020B0400000000000000" pitchFamily="50" charset="-128"/>
            </a:rPr>
            <a:t>2.0</a:t>
          </a:r>
          <a:r>
            <a:rPr kumimoji="1" lang="ja-JP" altLang="en-US" sz="1400" b="1" kern="1200">
              <a:latin typeface="BIZ UDPゴシック" panose="020B0400000000000000" pitchFamily="50" charset="-128"/>
              <a:ea typeface="BIZ UDPゴシック" panose="020B0400000000000000" pitchFamily="50" charset="-128"/>
            </a:rPr>
            <a:t>％を上回って実施している場合について</a:t>
          </a:r>
          <a:endParaRPr kumimoji="1" lang="en-US" altLang="ja-JP" sz="1400" b="1" kern="1200">
            <a:latin typeface="BIZ UDPゴシック" panose="020B0400000000000000" pitchFamily="50" charset="-128"/>
            <a:ea typeface="BIZ UDPゴシック" panose="020B0400000000000000" pitchFamily="50" charset="-128"/>
          </a:endParaRPr>
        </a:p>
        <a:p>
          <a:pPr algn="l"/>
          <a:r>
            <a:rPr kumimoji="1" lang="ja-JP" altLang="en-US" sz="1400" b="1" kern="1200">
              <a:latin typeface="BIZ UDPゴシック" panose="020B0400000000000000" pitchFamily="50" charset="-128"/>
              <a:ea typeface="BIZ UDPゴシック" panose="020B0400000000000000" pitchFamily="50" charset="-128"/>
              <a:cs typeface="+mn-cs"/>
            </a:rPr>
            <a:t>　　→</a:t>
          </a:r>
          <a:r>
            <a:rPr kumimoji="1" lang="en-US" altLang="ja-JP" sz="1400" b="1" kern="1200">
              <a:latin typeface="BIZ UDPゴシック" panose="020B0400000000000000" pitchFamily="50" charset="-128"/>
              <a:ea typeface="BIZ UDPゴシック" panose="020B0400000000000000" pitchFamily="50" charset="-128"/>
              <a:cs typeface="+mn-cs"/>
            </a:rPr>
            <a:t>12</a:t>
          </a:r>
          <a:r>
            <a:rPr kumimoji="1" lang="ja-JP" altLang="en-US" sz="1400" b="1" kern="1200">
              <a:latin typeface="BIZ UDPゴシック" panose="020B0400000000000000" pitchFamily="50" charset="-128"/>
              <a:ea typeface="BIZ UDPゴシック" panose="020B0400000000000000" pitchFamily="50" charset="-128"/>
              <a:cs typeface="+mn-cs"/>
            </a:rPr>
            <a:t>月の補助算定期間前である</a:t>
          </a:r>
          <a:r>
            <a:rPr kumimoji="1" lang="ja-JP" altLang="ja-JP" sz="1400" b="1" kern="1200">
              <a:latin typeface="BIZ UDPゴシック" panose="020B0400000000000000" pitchFamily="50" charset="-128"/>
              <a:ea typeface="BIZ UDPゴシック" panose="020B0400000000000000" pitchFamily="50" charset="-128"/>
              <a:cs typeface="+mn-cs"/>
            </a:rPr>
            <a:t>令和</a:t>
          </a:r>
          <a:r>
            <a:rPr kumimoji="1" lang="en-US" altLang="ja-JP" sz="1400" b="1" kern="1200">
              <a:latin typeface="BIZ UDPゴシック" panose="020B0400000000000000" pitchFamily="50" charset="-128"/>
              <a:ea typeface="BIZ UDPゴシック" panose="020B0400000000000000" pitchFamily="50" charset="-128"/>
              <a:cs typeface="+mn-cs"/>
            </a:rPr>
            <a:t>7</a:t>
          </a:r>
          <a:r>
            <a:rPr kumimoji="1" lang="ja-JP" altLang="ja-JP" sz="1400" b="1" kern="1200">
              <a:latin typeface="BIZ UDPゴシック" panose="020B0400000000000000" pitchFamily="50" charset="-128"/>
              <a:ea typeface="BIZ UDPゴシック" panose="020B0400000000000000" pitchFamily="50" charset="-128"/>
              <a:cs typeface="+mn-cs"/>
            </a:rPr>
            <a:t>年</a:t>
          </a:r>
          <a:r>
            <a:rPr kumimoji="1" lang="en-US" altLang="ja-JP" sz="1400" b="1" kern="1200">
              <a:latin typeface="BIZ UDPゴシック" panose="020B0400000000000000" pitchFamily="50" charset="-128"/>
              <a:ea typeface="BIZ UDPゴシック" panose="020B0400000000000000" pitchFamily="50" charset="-128"/>
              <a:cs typeface="+mn-cs"/>
            </a:rPr>
            <a:t>3</a:t>
          </a:r>
          <a:r>
            <a:rPr kumimoji="1" lang="ja-JP" altLang="ja-JP" sz="1400" b="1" kern="1200">
              <a:latin typeface="BIZ UDPゴシック" panose="020B0400000000000000" pitchFamily="50" charset="-128"/>
              <a:ea typeface="BIZ UDPゴシック" panose="020B0400000000000000" pitchFamily="50" charset="-128"/>
              <a:cs typeface="+mn-cs"/>
            </a:rPr>
            <a:t>月</a:t>
          </a:r>
          <a:r>
            <a:rPr kumimoji="1" lang="en-US" altLang="ja-JP" sz="1400" b="1" kern="1200">
              <a:latin typeface="BIZ UDPゴシック" panose="020B0400000000000000" pitchFamily="50" charset="-128"/>
              <a:ea typeface="BIZ UDPゴシック" panose="020B0400000000000000" pitchFamily="50" charset="-128"/>
              <a:cs typeface="+mn-cs"/>
            </a:rPr>
            <a:t>31</a:t>
          </a:r>
          <a:r>
            <a:rPr kumimoji="1" lang="ja-JP" altLang="ja-JP" sz="1400" b="1" kern="1200">
              <a:latin typeface="BIZ UDPゴシック" panose="020B0400000000000000" pitchFamily="50" charset="-128"/>
              <a:ea typeface="BIZ UDPゴシック" panose="020B0400000000000000" pitchFamily="50" charset="-128"/>
              <a:cs typeface="+mn-cs"/>
            </a:rPr>
            <a:t>日～</a:t>
          </a:r>
          <a:r>
            <a:rPr kumimoji="1" lang="en-US" altLang="ja-JP" sz="1400" b="1" kern="1200">
              <a:latin typeface="BIZ UDPゴシック" panose="020B0400000000000000" pitchFamily="50" charset="-128"/>
              <a:ea typeface="BIZ UDPゴシック" panose="020B0400000000000000" pitchFamily="50" charset="-128"/>
              <a:cs typeface="+mn-cs"/>
            </a:rPr>
            <a:t>11</a:t>
          </a:r>
          <a:r>
            <a:rPr kumimoji="1" lang="ja-JP" altLang="ja-JP" sz="1400" b="1" kern="1200">
              <a:latin typeface="BIZ UDPゴシック" panose="020B0400000000000000" pitchFamily="50" charset="-128"/>
              <a:ea typeface="BIZ UDPゴシック" panose="020B0400000000000000" pitchFamily="50" charset="-128"/>
              <a:cs typeface="+mn-cs"/>
            </a:rPr>
            <a:t>月</a:t>
          </a:r>
          <a:r>
            <a:rPr kumimoji="1" lang="en-US" altLang="ja-JP" sz="1400" b="1" kern="1200">
              <a:latin typeface="BIZ UDPゴシック" panose="020B0400000000000000" pitchFamily="50" charset="-128"/>
              <a:ea typeface="BIZ UDPゴシック" panose="020B0400000000000000" pitchFamily="50" charset="-128"/>
              <a:cs typeface="+mn-cs"/>
            </a:rPr>
            <a:t>30</a:t>
          </a:r>
          <a:r>
            <a:rPr kumimoji="1" lang="ja-JP" altLang="ja-JP" sz="1400" b="1" kern="1200">
              <a:latin typeface="BIZ UDPゴシック" panose="020B0400000000000000" pitchFamily="50" charset="-128"/>
              <a:ea typeface="BIZ UDPゴシック" panose="020B0400000000000000" pitchFamily="50" charset="-128"/>
              <a:cs typeface="+mn-cs"/>
            </a:rPr>
            <a:t>日</a:t>
          </a:r>
          <a:r>
            <a:rPr kumimoji="1" lang="ja-JP" altLang="en-US" sz="1400" b="1" kern="1200">
              <a:latin typeface="BIZ UDPゴシック" panose="020B0400000000000000" pitchFamily="50" charset="-128"/>
              <a:ea typeface="BIZ UDPゴシック" panose="020B0400000000000000" pitchFamily="50" charset="-128"/>
              <a:cs typeface="+mn-cs"/>
            </a:rPr>
            <a:t>の間に既に賃上げしていた場合、令和７年</a:t>
          </a:r>
          <a:r>
            <a:rPr kumimoji="1" lang="en-US" altLang="ja-JP" sz="1400" b="1" kern="1200">
              <a:latin typeface="BIZ UDPゴシック" panose="020B0400000000000000" pitchFamily="50" charset="-128"/>
              <a:ea typeface="BIZ UDPゴシック" panose="020B0400000000000000" pitchFamily="50" charset="-128"/>
              <a:cs typeface="+mn-cs"/>
            </a:rPr>
            <a:t>12</a:t>
          </a:r>
          <a:r>
            <a:rPr kumimoji="1" lang="ja-JP" altLang="en-US" sz="1400" b="1" kern="1200">
              <a:latin typeface="BIZ UDPゴシック" panose="020B0400000000000000" pitchFamily="50" charset="-128"/>
              <a:ea typeface="BIZ UDPゴシック" panose="020B0400000000000000" pitchFamily="50" charset="-128"/>
              <a:cs typeface="+mn-cs"/>
            </a:rPr>
            <a:t>月～令和８年５月の当該賃上げの</a:t>
          </a:r>
          <a:r>
            <a:rPr kumimoji="1" lang="en-US" altLang="ja-JP" sz="1400" b="1" kern="1200">
              <a:latin typeface="BIZ UDPゴシック" panose="020B0400000000000000" pitchFamily="50" charset="-128"/>
              <a:ea typeface="BIZ UDPゴシック" panose="020B0400000000000000" pitchFamily="50" charset="-128"/>
              <a:cs typeface="+mn-cs"/>
            </a:rPr>
            <a:t>2.0</a:t>
          </a:r>
          <a:r>
            <a:rPr kumimoji="1" lang="ja-JP" altLang="en-US" sz="1400" b="1" kern="1200">
              <a:latin typeface="BIZ UDPゴシック" panose="020B0400000000000000" pitchFamily="50" charset="-128"/>
              <a:ea typeface="BIZ UDPゴシック" panose="020B0400000000000000" pitchFamily="50" charset="-128"/>
              <a:cs typeface="+mn-cs"/>
            </a:rPr>
            <a:t>％を上回る部分は、</a:t>
          </a:r>
          <a:endParaRPr kumimoji="1" lang="en-US" altLang="ja-JP" sz="1400" b="1" kern="1200">
            <a:latin typeface="BIZ UDPゴシック" panose="020B0400000000000000" pitchFamily="50" charset="-128"/>
            <a:ea typeface="BIZ UDPゴシック" panose="020B0400000000000000" pitchFamily="50" charset="-128"/>
            <a:cs typeface="+mn-cs"/>
          </a:endParaRPr>
        </a:p>
        <a:p>
          <a:pPr algn="l"/>
          <a:r>
            <a:rPr kumimoji="1" lang="ja-JP" altLang="en-US" sz="1400" b="1" kern="1200">
              <a:latin typeface="BIZ UDPゴシック" panose="020B0400000000000000" pitchFamily="50" charset="-128"/>
              <a:ea typeface="BIZ UDPゴシック" panose="020B0400000000000000" pitchFamily="50" charset="-128"/>
              <a:cs typeface="+mn-cs"/>
            </a:rPr>
            <a:t>　　　　特例的に補助対象とできます。）</a:t>
          </a:r>
          <a:endParaRPr kumimoji="1" lang="en-US" altLang="ja-JP" sz="1400" b="1" kern="1200">
            <a:latin typeface="BIZ UDPゴシック" panose="020B0400000000000000" pitchFamily="50" charset="-128"/>
            <a:ea typeface="BIZ UDPゴシック" panose="020B0400000000000000" pitchFamily="50" charset="-128"/>
            <a:cs typeface="+mn-cs"/>
          </a:endParaRPr>
        </a:p>
        <a:p>
          <a:pPr algn="l"/>
          <a:endParaRPr kumimoji="1" lang="en-US" altLang="ja-JP" sz="1400" b="1" kern="1200">
            <a:latin typeface="BIZ UDPゴシック" panose="020B0400000000000000" pitchFamily="50" charset="-128"/>
            <a:ea typeface="BIZ UDPゴシック" panose="020B0400000000000000" pitchFamily="50" charset="-128"/>
            <a:cs typeface="+mn-cs"/>
          </a:endParaRPr>
        </a:p>
        <a:p>
          <a:pPr algn="l"/>
          <a:r>
            <a:rPr kumimoji="1" lang="ja-JP" altLang="en-US" sz="1400" b="1" kern="1200">
              <a:latin typeface="BIZ UDPゴシック" panose="020B0400000000000000" pitchFamily="50" charset="-128"/>
              <a:ea typeface="BIZ UDPゴシック" panose="020B0400000000000000" pitchFamily="50" charset="-128"/>
              <a:cs typeface="+mn-cs"/>
            </a:rPr>
            <a:t>・例：</a:t>
          </a:r>
          <a:r>
            <a:rPr kumimoji="1" lang="ja-JP" altLang="ja-JP" sz="1400" b="1" kern="1200">
              <a:latin typeface="BIZ UDPゴシック" panose="020B0400000000000000" pitchFamily="50" charset="-128"/>
              <a:ea typeface="BIZ UDPゴシック" panose="020B0400000000000000" pitchFamily="50" charset="-128"/>
              <a:cs typeface="+mn-cs"/>
            </a:rPr>
            <a:t>令和７年３月</a:t>
          </a:r>
          <a:r>
            <a:rPr kumimoji="1" lang="ja-JP" altLang="en-US" sz="1400" b="1" kern="1200">
              <a:latin typeface="BIZ UDPゴシック" panose="020B0400000000000000" pitchFamily="50" charset="-128"/>
              <a:ea typeface="BIZ UDPゴシック" panose="020B0400000000000000" pitchFamily="50" charset="-128"/>
              <a:cs typeface="+mn-cs"/>
            </a:rPr>
            <a:t>３１</a:t>
          </a:r>
          <a:r>
            <a:rPr kumimoji="1" lang="ja-JP" altLang="ja-JP" sz="1400" b="1" kern="1200">
              <a:latin typeface="BIZ UDPゴシック" panose="020B0400000000000000" pitchFamily="50" charset="-128"/>
              <a:ea typeface="BIZ UDPゴシック" panose="020B0400000000000000" pitchFamily="50" charset="-128"/>
              <a:cs typeface="+mn-cs"/>
            </a:rPr>
            <a:t>日時点の賃金水準</a:t>
          </a:r>
          <a:r>
            <a:rPr kumimoji="1" lang="ja-JP" altLang="en-US" sz="1400" b="1" kern="1200">
              <a:latin typeface="BIZ UDPゴシック" panose="020B0400000000000000" pitchFamily="50" charset="-128"/>
              <a:ea typeface="BIZ UDPゴシック" panose="020B0400000000000000" pitchFamily="50" charset="-128"/>
              <a:cs typeface="+mn-cs"/>
            </a:rPr>
            <a:t>　　：</a:t>
          </a:r>
          <a:r>
            <a:rPr kumimoji="1" lang="en-US" altLang="ja-JP" sz="1400" b="1" kern="1200">
              <a:latin typeface="BIZ UDPゴシック" panose="020B0400000000000000" pitchFamily="50" charset="-128"/>
              <a:ea typeface="BIZ UDPゴシック" panose="020B0400000000000000" pitchFamily="50" charset="-128"/>
              <a:cs typeface="+mn-cs"/>
            </a:rPr>
            <a:t>10</a:t>
          </a:r>
          <a:r>
            <a:rPr kumimoji="1" lang="ja-JP" altLang="en-US" sz="1400" b="1" kern="1200">
              <a:latin typeface="BIZ UDPゴシック" panose="020B0400000000000000" pitchFamily="50" charset="-128"/>
              <a:ea typeface="BIZ UDPゴシック" panose="020B0400000000000000" pitchFamily="50" charset="-128"/>
              <a:cs typeface="+mn-cs"/>
            </a:rPr>
            <a:t>万円</a:t>
          </a:r>
          <a:r>
            <a:rPr kumimoji="1" lang="en-US" altLang="ja-JP" sz="1400" b="1" kern="1200">
              <a:latin typeface="BIZ UDPゴシック" panose="020B0400000000000000" pitchFamily="50" charset="-128"/>
              <a:ea typeface="BIZ UDPゴシック" panose="020B0400000000000000" pitchFamily="50" charset="-128"/>
              <a:cs typeface="+mn-cs"/>
            </a:rPr>
            <a:t>/1</a:t>
          </a:r>
          <a:r>
            <a:rPr kumimoji="1" lang="ja-JP" altLang="en-US" sz="1400" b="1" kern="1200">
              <a:latin typeface="BIZ UDPゴシック" panose="020B0400000000000000" pitchFamily="50" charset="-128"/>
              <a:ea typeface="BIZ UDPゴシック" panose="020B0400000000000000" pitchFamily="50" charset="-128"/>
              <a:cs typeface="+mn-cs"/>
            </a:rPr>
            <a:t>名月額平均　　</a:t>
          </a:r>
          <a:r>
            <a:rPr kumimoji="1" lang="en-US" altLang="ja-JP" sz="1400" b="1" kern="1200">
              <a:latin typeface="BIZ UDPゴシック" panose="020B0400000000000000" pitchFamily="50" charset="-128"/>
              <a:ea typeface="BIZ UDPゴシック" panose="020B0400000000000000" pitchFamily="50" charset="-128"/>
              <a:cs typeface="+mn-cs"/>
            </a:rPr>
            <a:t>※</a:t>
          </a:r>
          <a:r>
            <a:rPr kumimoji="1" lang="ja-JP" altLang="en-US" sz="1400" b="1" kern="1200">
              <a:latin typeface="BIZ UDPゴシック" panose="020B0400000000000000" pitchFamily="50" charset="-128"/>
              <a:ea typeface="BIZ UDPゴシック" panose="020B0400000000000000" pitchFamily="50" charset="-128"/>
              <a:cs typeface="+mn-cs"/>
            </a:rPr>
            <a:t>対象職員の</a:t>
          </a:r>
          <a:r>
            <a:rPr kumimoji="1" lang="en-US" altLang="ja-JP" sz="1400" b="1" kern="1200">
              <a:latin typeface="BIZ UDPゴシック" panose="020B0400000000000000" pitchFamily="50" charset="-128"/>
              <a:ea typeface="BIZ UDPゴシック" panose="020B0400000000000000" pitchFamily="50" charset="-128"/>
              <a:cs typeface="+mn-cs"/>
            </a:rPr>
            <a:t>12</a:t>
          </a:r>
          <a:r>
            <a:rPr kumimoji="1" lang="ja-JP" altLang="en-US" sz="1400" b="1" kern="1200">
              <a:latin typeface="BIZ UDPゴシック" panose="020B0400000000000000" pitchFamily="50" charset="-128"/>
              <a:ea typeface="BIZ UDPゴシック" panose="020B0400000000000000" pitchFamily="50" charset="-128"/>
              <a:cs typeface="+mn-cs"/>
            </a:rPr>
            <a:t>月～</a:t>
          </a:r>
          <a:r>
            <a:rPr kumimoji="1" lang="en-US" altLang="ja-JP" sz="1400" b="1" kern="1200">
              <a:latin typeface="BIZ UDPゴシック" panose="020B0400000000000000" pitchFamily="50" charset="-128"/>
              <a:ea typeface="BIZ UDPゴシック" panose="020B0400000000000000" pitchFamily="50" charset="-128"/>
              <a:cs typeface="+mn-cs"/>
            </a:rPr>
            <a:t>5</a:t>
          </a:r>
          <a:r>
            <a:rPr kumimoji="1" lang="ja-JP" altLang="en-US" sz="1400" b="1" kern="1200">
              <a:latin typeface="BIZ UDPゴシック" panose="020B0400000000000000" pitchFamily="50" charset="-128"/>
              <a:ea typeface="BIZ UDPゴシック" panose="020B0400000000000000" pitchFamily="50" charset="-128"/>
              <a:cs typeface="+mn-cs"/>
            </a:rPr>
            <a:t>月の賃金総額の</a:t>
          </a:r>
          <a:r>
            <a:rPr kumimoji="1" lang="en-US" altLang="ja-JP" sz="1400" b="1" kern="1200">
              <a:latin typeface="BIZ UDPゴシック" panose="020B0400000000000000" pitchFamily="50" charset="-128"/>
              <a:ea typeface="BIZ UDPゴシック" panose="020B0400000000000000" pitchFamily="50" charset="-128"/>
              <a:cs typeface="+mn-cs"/>
            </a:rPr>
            <a:t>1</a:t>
          </a:r>
          <a:r>
            <a:rPr kumimoji="1" lang="ja-JP" altLang="en-US" sz="1400" b="1" kern="1200">
              <a:latin typeface="BIZ UDPゴシック" panose="020B0400000000000000" pitchFamily="50" charset="-128"/>
              <a:ea typeface="BIZ UDPゴシック" panose="020B0400000000000000" pitchFamily="50" charset="-128"/>
              <a:cs typeface="+mn-cs"/>
            </a:rPr>
            <a:t>名</a:t>
          </a:r>
          <a:r>
            <a:rPr kumimoji="1" lang="en-US" altLang="ja-JP" sz="1400" b="1" kern="1200">
              <a:latin typeface="BIZ UDPゴシック" panose="020B0400000000000000" pitchFamily="50" charset="-128"/>
              <a:ea typeface="BIZ UDPゴシック" panose="020B0400000000000000" pitchFamily="50" charset="-128"/>
              <a:cs typeface="+mn-cs"/>
            </a:rPr>
            <a:t>1</a:t>
          </a:r>
          <a:r>
            <a:rPr kumimoji="1" lang="ja-JP" altLang="en-US" sz="1400" b="1" kern="1200">
              <a:latin typeface="BIZ UDPゴシック" panose="020B0400000000000000" pitchFamily="50" charset="-128"/>
              <a:ea typeface="BIZ UDPゴシック" panose="020B0400000000000000" pitchFamily="50" charset="-128"/>
              <a:cs typeface="+mn-cs"/>
            </a:rPr>
            <a:t>ヶ月の平均額　　</a:t>
          </a:r>
          <a:endParaRPr kumimoji="1" lang="en-US" altLang="ja-JP" sz="1400" b="1" kern="1200">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kern="1200">
              <a:latin typeface="BIZ UDPゴシック" panose="020B0400000000000000" pitchFamily="50" charset="-128"/>
              <a:ea typeface="BIZ UDPゴシック" panose="020B0400000000000000" pitchFamily="50" charset="-128"/>
              <a:cs typeface="+mn-cs"/>
            </a:rPr>
            <a:t>　　　</a:t>
          </a:r>
          <a:r>
            <a:rPr kumimoji="1" lang="ja-JP" altLang="ja-JP" sz="1400" b="1">
              <a:effectLst/>
              <a:latin typeface="BIZ UDPゴシック" panose="020B0400000000000000" pitchFamily="50" charset="-128"/>
              <a:ea typeface="BIZ UDPゴシック" panose="020B0400000000000000" pitchFamily="50" charset="-128"/>
              <a:cs typeface="+mn-cs"/>
            </a:rPr>
            <a:t>令和７年</a:t>
          </a:r>
          <a:r>
            <a:rPr kumimoji="1" lang="ja-JP" altLang="en-US" sz="1400" b="1">
              <a:effectLst/>
              <a:latin typeface="BIZ UDPゴシック" panose="020B0400000000000000" pitchFamily="50" charset="-128"/>
              <a:ea typeface="BIZ UDPゴシック" panose="020B0400000000000000" pitchFamily="50" charset="-128"/>
              <a:cs typeface="+mn-cs"/>
            </a:rPr>
            <a:t>８</a:t>
          </a:r>
          <a:r>
            <a:rPr kumimoji="1" lang="ja-JP" altLang="ja-JP" sz="1400" b="1">
              <a:effectLst/>
              <a:latin typeface="BIZ UDPゴシック" panose="020B0400000000000000" pitchFamily="50" charset="-128"/>
              <a:ea typeface="BIZ UDPゴシック" panose="020B0400000000000000" pitchFamily="50" charset="-128"/>
              <a:cs typeface="+mn-cs"/>
            </a:rPr>
            <a:t>月</a:t>
          </a:r>
          <a:r>
            <a:rPr kumimoji="1" lang="ja-JP" altLang="en-US" sz="1400" b="1">
              <a:effectLst/>
              <a:latin typeface="BIZ UDPゴシック" panose="020B0400000000000000" pitchFamily="50" charset="-128"/>
              <a:ea typeface="BIZ UDPゴシック" panose="020B0400000000000000" pitchFamily="50" charset="-128"/>
              <a:cs typeface="+mn-cs"/>
            </a:rPr>
            <a:t>分から</a:t>
          </a:r>
          <a:r>
            <a:rPr kumimoji="1" lang="en-US" altLang="ja-JP" sz="1400" b="1">
              <a:effectLst/>
              <a:latin typeface="BIZ UDPゴシック" panose="020B0400000000000000" pitchFamily="50" charset="-128"/>
              <a:ea typeface="BIZ UDPゴシック" panose="020B0400000000000000" pitchFamily="50" charset="-128"/>
              <a:cs typeface="+mn-cs"/>
            </a:rPr>
            <a:t>5000</a:t>
          </a:r>
          <a:r>
            <a:rPr kumimoji="1" lang="ja-JP" altLang="en-US" sz="1400" b="1">
              <a:effectLst/>
              <a:latin typeface="BIZ UDPゴシック" panose="020B0400000000000000" pitchFamily="50" charset="-128"/>
              <a:ea typeface="BIZ UDPゴシック" panose="020B0400000000000000" pitchFamily="50" charset="-128"/>
              <a:cs typeface="+mn-cs"/>
            </a:rPr>
            <a:t>円ベースアップ（</a:t>
          </a:r>
          <a:r>
            <a:rPr kumimoji="1" lang="en-US" altLang="ja-JP" sz="1400" b="1">
              <a:effectLst/>
              <a:latin typeface="BIZ UDPゴシック" panose="020B0400000000000000" pitchFamily="50" charset="-128"/>
              <a:ea typeface="BIZ UDPゴシック" panose="020B0400000000000000" pitchFamily="50" charset="-128"/>
              <a:cs typeface="+mn-cs"/>
            </a:rPr>
            <a:t>5</a:t>
          </a:r>
          <a:r>
            <a:rPr kumimoji="1" lang="ja-JP" altLang="en-US" sz="1400" b="1">
              <a:effectLst/>
              <a:latin typeface="BIZ UDPゴシック" panose="020B0400000000000000" pitchFamily="50" charset="-128"/>
              <a:ea typeface="BIZ UDPゴシック" panose="020B0400000000000000" pitchFamily="50" charset="-128"/>
              <a:cs typeface="+mn-cs"/>
            </a:rPr>
            <a:t>％アップ）　→　</a:t>
          </a:r>
          <a:r>
            <a:rPr kumimoji="1" lang="ja-JP" altLang="ja-JP" sz="1400" b="1">
              <a:effectLst/>
              <a:latin typeface="BIZ UDPゴシック" panose="020B0400000000000000" pitchFamily="50" charset="-128"/>
              <a:ea typeface="BIZ UDPゴシック" panose="020B0400000000000000" pitchFamily="50" charset="-128"/>
              <a:cs typeface="+mn-cs"/>
            </a:rPr>
            <a:t>　：</a:t>
          </a:r>
          <a:r>
            <a:rPr kumimoji="1" lang="en-US" altLang="ja-JP" sz="1400" b="1">
              <a:effectLst/>
              <a:latin typeface="BIZ UDPゴシック" panose="020B0400000000000000" pitchFamily="50" charset="-128"/>
              <a:ea typeface="BIZ UDPゴシック" panose="020B0400000000000000" pitchFamily="50" charset="-128"/>
              <a:cs typeface="+mn-cs"/>
            </a:rPr>
            <a:t>10.5</a:t>
          </a:r>
          <a:r>
            <a:rPr kumimoji="1" lang="ja-JP" altLang="ja-JP" sz="1400" b="1">
              <a:effectLst/>
              <a:latin typeface="BIZ UDPゴシック" panose="020B0400000000000000" pitchFamily="50" charset="-128"/>
              <a:ea typeface="BIZ UDPゴシック" panose="020B0400000000000000" pitchFamily="50" charset="-128"/>
              <a:cs typeface="+mn-cs"/>
            </a:rPr>
            <a:t>万円</a:t>
          </a:r>
          <a:r>
            <a:rPr kumimoji="1" lang="en-US" altLang="ja-JP" sz="1400" b="1">
              <a:effectLst/>
              <a:latin typeface="BIZ UDPゴシック" panose="020B0400000000000000" pitchFamily="50" charset="-128"/>
              <a:ea typeface="BIZ UDPゴシック" panose="020B0400000000000000" pitchFamily="50" charset="-128"/>
              <a:cs typeface="+mn-cs"/>
            </a:rPr>
            <a:t>/1</a:t>
          </a:r>
          <a:r>
            <a:rPr kumimoji="1" lang="ja-JP" altLang="ja-JP" sz="1400" b="1">
              <a:effectLst/>
              <a:latin typeface="BIZ UDPゴシック" panose="020B0400000000000000" pitchFamily="50" charset="-128"/>
              <a:ea typeface="BIZ UDPゴシック" panose="020B0400000000000000" pitchFamily="50" charset="-128"/>
              <a:cs typeface="+mn-cs"/>
            </a:rPr>
            <a:t>名月額平均</a:t>
          </a:r>
          <a:r>
            <a:rPr kumimoji="1" lang="ja-JP" altLang="en-US" sz="1400" b="1" kern="1200">
              <a:latin typeface="BIZ UDPゴシック" panose="020B0400000000000000" pitchFamily="50" charset="-128"/>
              <a:ea typeface="BIZ UDPゴシック" panose="020B0400000000000000" pitchFamily="50" charset="-128"/>
              <a:cs typeface="+mn-cs"/>
            </a:rPr>
            <a:t>　　　</a:t>
          </a:r>
          <a:endParaRPr kumimoji="1" lang="en-US" altLang="ja-JP" sz="1400" b="1" kern="1200">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kern="1200">
              <a:latin typeface="BIZ UDPゴシック" panose="020B0400000000000000" pitchFamily="50" charset="-128"/>
              <a:ea typeface="BIZ UDPゴシック" panose="020B0400000000000000" pitchFamily="50" charset="-128"/>
              <a:cs typeface="+mn-cs"/>
            </a:rPr>
            <a:t>　　　令和７年</a:t>
          </a:r>
          <a:r>
            <a:rPr kumimoji="1" lang="en-US" altLang="ja-JP" sz="1400" b="1" kern="1200">
              <a:latin typeface="BIZ UDPゴシック" panose="020B0400000000000000" pitchFamily="50" charset="-128"/>
              <a:ea typeface="BIZ UDPゴシック" panose="020B0400000000000000" pitchFamily="50" charset="-128"/>
              <a:cs typeface="+mn-cs"/>
            </a:rPr>
            <a:t>12</a:t>
          </a:r>
          <a:r>
            <a:rPr kumimoji="1" lang="ja-JP" altLang="en-US" sz="1400" b="1" kern="1200">
              <a:latin typeface="BIZ UDPゴシック" panose="020B0400000000000000" pitchFamily="50" charset="-128"/>
              <a:ea typeface="BIZ UDPゴシック" panose="020B0400000000000000" pitchFamily="50" charset="-128"/>
              <a:cs typeface="+mn-cs"/>
            </a:rPr>
            <a:t>月～令和８年５月までの、上記</a:t>
          </a:r>
          <a:r>
            <a:rPr kumimoji="1" lang="en-US" altLang="ja-JP" sz="1400" b="1">
              <a:effectLst/>
              <a:latin typeface="BIZ UDPゴシック" panose="020B0400000000000000" pitchFamily="50" charset="-128"/>
              <a:ea typeface="BIZ UDPゴシック" panose="020B0400000000000000" pitchFamily="50" charset="-128"/>
              <a:cs typeface="+mn-cs"/>
            </a:rPr>
            <a:t>5000</a:t>
          </a:r>
          <a:r>
            <a:rPr kumimoji="1" lang="ja-JP" altLang="ja-JP" sz="1400" b="1">
              <a:effectLst/>
              <a:latin typeface="BIZ UDPゴシック" panose="020B0400000000000000" pitchFamily="50" charset="-128"/>
              <a:ea typeface="BIZ UDPゴシック" panose="020B0400000000000000" pitchFamily="50" charset="-128"/>
              <a:cs typeface="+mn-cs"/>
            </a:rPr>
            <a:t>円アップ（</a:t>
          </a:r>
          <a:r>
            <a:rPr kumimoji="1" lang="en-US" altLang="ja-JP" sz="1400" b="1">
              <a:effectLst/>
              <a:latin typeface="BIZ UDPゴシック" panose="020B0400000000000000" pitchFamily="50" charset="-128"/>
              <a:ea typeface="BIZ UDPゴシック" panose="020B0400000000000000" pitchFamily="50" charset="-128"/>
              <a:cs typeface="+mn-cs"/>
            </a:rPr>
            <a:t>5</a:t>
          </a:r>
          <a:r>
            <a:rPr kumimoji="1" lang="ja-JP" altLang="ja-JP" sz="1400" b="1">
              <a:effectLst/>
              <a:latin typeface="BIZ UDPゴシック" panose="020B0400000000000000" pitchFamily="50" charset="-128"/>
              <a:ea typeface="BIZ UDPゴシック" panose="020B0400000000000000" pitchFamily="50" charset="-128"/>
              <a:cs typeface="+mn-cs"/>
            </a:rPr>
            <a:t>％アップ）　</a:t>
          </a:r>
          <a:r>
            <a:rPr kumimoji="1" lang="ja-JP" altLang="en-US" sz="1400" b="1">
              <a:effectLst/>
              <a:latin typeface="BIZ UDPゴシック" panose="020B0400000000000000" pitchFamily="50" charset="-128"/>
              <a:ea typeface="BIZ UDPゴシック" panose="020B0400000000000000" pitchFamily="50" charset="-128"/>
              <a:cs typeface="+mn-cs"/>
            </a:rPr>
            <a:t>のうち２％を超える分＝</a:t>
          </a:r>
          <a:r>
            <a:rPr kumimoji="1" lang="en-US" altLang="ja-JP" sz="1400" b="1">
              <a:effectLst/>
              <a:latin typeface="BIZ UDPゴシック" panose="020B0400000000000000" pitchFamily="50" charset="-128"/>
              <a:ea typeface="BIZ UDPゴシック" panose="020B0400000000000000" pitchFamily="50" charset="-128"/>
              <a:cs typeface="+mn-cs"/>
            </a:rPr>
            <a:t>3000</a:t>
          </a:r>
          <a:r>
            <a:rPr kumimoji="1" lang="ja-JP" altLang="en-US" sz="1400" b="1">
              <a:effectLst/>
              <a:latin typeface="BIZ UDPゴシック" panose="020B0400000000000000" pitchFamily="50" charset="-128"/>
              <a:ea typeface="BIZ UDPゴシック" panose="020B0400000000000000" pitchFamily="50" charset="-128"/>
              <a:cs typeface="+mn-cs"/>
            </a:rPr>
            <a:t>円</a:t>
          </a:r>
          <a:r>
            <a:rPr kumimoji="1" lang="en-US" altLang="ja-JP" sz="1400" b="1">
              <a:effectLst/>
              <a:latin typeface="BIZ UDPゴシック" panose="020B0400000000000000" pitchFamily="50" charset="-128"/>
              <a:ea typeface="BIZ UDPゴシック" panose="020B0400000000000000" pitchFamily="50" charset="-128"/>
              <a:cs typeface="+mn-cs"/>
            </a:rPr>
            <a:t>×6</a:t>
          </a:r>
          <a:r>
            <a:rPr kumimoji="1" lang="ja-JP" altLang="en-US" sz="1400" b="1">
              <a:effectLst/>
              <a:latin typeface="BIZ UDPゴシック" panose="020B0400000000000000" pitchFamily="50" charset="-128"/>
              <a:ea typeface="BIZ UDPゴシック" panose="020B0400000000000000" pitchFamily="50" charset="-128"/>
              <a:cs typeface="+mn-cs"/>
            </a:rPr>
            <a:t>ヶ月分（</a:t>
          </a:r>
          <a:r>
            <a:rPr kumimoji="1" lang="en-US" altLang="ja-JP" sz="1400" b="1">
              <a:effectLst/>
              <a:latin typeface="BIZ UDPゴシック" panose="020B0400000000000000" pitchFamily="50" charset="-128"/>
              <a:ea typeface="BIZ UDPゴシック" panose="020B0400000000000000" pitchFamily="50" charset="-128"/>
              <a:cs typeface="+mn-cs"/>
            </a:rPr>
            <a:t>12</a:t>
          </a:r>
          <a:r>
            <a:rPr kumimoji="1" lang="ja-JP" altLang="en-US" sz="1400" b="1">
              <a:effectLst/>
              <a:latin typeface="BIZ UDPゴシック" panose="020B0400000000000000" pitchFamily="50" charset="-128"/>
              <a:ea typeface="BIZ UDPゴシック" panose="020B0400000000000000" pitchFamily="50" charset="-128"/>
              <a:cs typeface="+mn-cs"/>
            </a:rPr>
            <a:t>月～</a:t>
          </a:r>
          <a:r>
            <a:rPr kumimoji="1" lang="en-US" altLang="ja-JP" sz="1400" b="1">
              <a:effectLst/>
              <a:latin typeface="BIZ UDPゴシック" panose="020B0400000000000000" pitchFamily="50" charset="-128"/>
              <a:ea typeface="BIZ UDPゴシック" panose="020B0400000000000000" pitchFamily="50" charset="-128"/>
              <a:cs typeface="+mn-cs"/>
            </a:rPr>
            <a:t>5</a:t>
          </a:r>
          <a:r>
            <a:rPr kumimoji="1" lang="ja-JP" altLang="en-US" sz="1400" b="1">
              <a:effectLst/>
              <a:latin typeface="BIZ UDPゴシック" panose="020B0400000000000000" pitchFamily="50" charset="-128"/>
              <a:ea typeface="BIZ UDPゴシック" panose="020B0400000000000000" pitchFamily="50" charset="-128"/>
              <a:cs typeface="+mn-cs"/>
            </a:rPr>
            <a:t>月）</a:t>
          </a:r>
          <a:r>
            <a:rPr kumimoji="1" lang="en-US" altLang="ja-JP" sz="1400" b="1">
              <a:effectLst/>
              <a:latin typeface="BIZ UDPゴシック" panose="020B0400000000000000" pitchFamily="50" charset="-128"/>
              <a:ea typeface="BIZ UDPゴシック" panose="020B0400000000000000" pitchFamily="50" charset="-128"/>
              <a:cs typeface="+mn-cs"/>
            </a:rPr>
            <a:t>18,000</a:t>
          </a:r>
          <a:r>
            <a:rPr kumimoji="1" lang="ja-JP" altLang="en-US" sz="1400" b="1">
              <a:effectLst/>
              <a:latin typeface="BIZ UDPゴシック" panose="020B0400000000000000" pitchFamily="50" charset="-128"/>
              <a:ea typeface="BIZ UDPゴシック" panose="020B0400000000000000" pitchFamily="50" charset="-128"/>
              <a:cs typeface="+mn-cs"/>
            </a:rPr>
            <a:t>円</a:t>
          </a:r>
          <a:r>
            <a:rPr kumimoji="1" lang="en-US" altLang="ja-JP" sz="1400" b="1">
              <a:effectLst/>
              <a:latin typeface="BIZ UDPゴシック" panose="020B0400000000000000" pitchFamily="50" charset="-128"/>
              <a:ea typeface="BIZ UDPゴシック" panose="020B0400000000000000" pitchFamily="50" charset="-128"/>
              <a:cs typeface="+mn-cs"/>
            </a:rPr>
            <a:t>/</a:t>
          </a:r>
          <a:r>
            <a:rPr kumimoji="1" lang="ja-JP" altLang="en-US" sz="1400" b="1">
              <a:effectLst/>
              <a:latin typeface="BIZ UDPゴシック" panose="020B0400000000000000" pitchFamily="50" charset="-128"/>
              <a:ea typeface="BIZ UDPゴシック" panose="020B0400000000000000" pitchFamily="50" charset="-128"/>
              <a:cs typeface="+mn-cs"/>
            </a:rPr>
            <a:t>名は、</a:t>
          </a:r>
          <a:endParaRPr kumimoji="1" lang="en-US" altLang="ja-JP" sz="1400" b="1">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effectLst/>
              <a:latin typeface="BIZ UDPゴシック" panose="020B0400000000000000" pitchFamily="50" charset="-128"/>
              <a:ea typeface="BIZ UDPゴシック" panose="020B0400000000000000" pitchFamily="50" charset="-128"/>
              <a:cs typeface="+mn-cs"/>
            </a:rPr>
            <a:t>　　　補助金制度の開始前の賃上げだが、補助対象とすることが可能</a:t>
          </a:r>
          <a:endParaRPr kumimoji="1" lang="en-US" altLang="ja-JP" sz="1400" b="1" kern="1200">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2976563</xdr:colOff>
      <xdr:row>8</xdr:row>
      <xdr:rowOff>59531</xdr:rowOff>
    </xdr:from>
    <xdr:to>
      <xdr:col>10</xdr:col>
      <xdr:colOff>381000</xdr:colOff>
      <xdr:row>17</xdr:row>
      <xdr:rowOff>119062</xdr:rowOff>
    </xdr:to>
    <xdr:sp macro="" textlink="">
      <xdr:nvSpPr>
        <xdr:cNvPr id="3" name="正方形/長方形 2">
          <a:extLst>
            <a:ext uri="{FF2B5EF4-FFF2-40B4-BE49-F238E27FC236}">
              <a16:creationId xmlns:a16="http://schemas.microsoft.com/office/drawing/2014/main" id="{934BF524-24EE-4039-8EAC-5AAAAAF81D4B}"/>
            </a:ext>
          </a:extLst>
        </xdr:cNvPr>
        <xdr:cNvSpPr/>
      </xdr:nvSpPr>
      <xdr:spPr bwMode="auto">
        <a:xfrm>
          <a:off x="15085219" y="6786562"/>
          <a:ext cx="5191125" cy="155971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800" kern="1200"/>
            <a:t>令和</a:t>
          </a:r>
          <a:r>
            <a:rPr kumimoji="1" lang="en-US" altLang="ja-JP" sz="2800" kern="1200"/>
            <a:t>8</a:t>
          </a:r>
          <a:r>
            <a:rPr kumimoji="1" lang="ja-JP" altLang="en-US" sz="2800" kern="1200"/>
            <a:t>年</a:t>
          </a:r>
          <a:r>
            <a:rPr kumimoji="1" lang="en-US" altLang="ja-JP" sz="2800" kern="1200"/>
            <a:t>6</a:t>
          </a:r>
          <a:r>
            <a:rPr kumimoji="1" lang="ja-JP" altLang="en-US" sz="2800" kern="1200"/>
            <a:t>月</a:t>
          </a:r>
          <a:r>
            <a:rPr kumimoji="1" lang="en-US" altLang="ja-JP" sz="2800" kern="1200"/>
            <a:t>1</a:t>
          </a:r>
          <a:r>
            <a:rPr kumimoji="1" lang="ja-JP" altLang="en-US" sz="2800" kern="1200"/>
            <a:t>日時点で</a:t>
          </a:r>
          <a:endParaRPr kumimoji="1" lang="en-US" altLang="ja-JP" sz="2800" kern="1200"/>
        </a:p>
        <a:p>
          <a:pPr algn="ctr"/>
          <a:r>
            <a:rPr kumimoji="1" lang="ja-JP" altLang="en-US" sz="2800" kern="1200"/>
            <a:t>国にて様式変更されています。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8558D-4218-4CF9-960D-E3CA7903DADF}">
  <sheetPr>
    <tabColor theme="0" tint="-0.249977111117893"/>
  </sheetPr>
  <dimension ref="A1:AF5"/>
  <sheetViews>
    <sheetView workbookViewId="0">
      <pane xSplit="3" ySplit="2" topLeftCell="D3" activePane="bottomRight" state="frozen"/>
      <selection activeCell="A55" sqref="A55:AE57"/>
      <selection pane="topRight" activeCell="A55" sqref="A55:AE57"/>
      <selection pane="bottomLeft" activeCell="A55" sqref="A55:AE57"/>
      <selection pane="bottomRight" activeCell="N17" sqref="N17"/>
    </sheetView>
  </sheetViews>
  <sheetFormatPr defaultColWidth="9" defaultRowHeight="13.5"/>
  <cols>
    <col min="1" max="1" width="14.375" style="10" bestFit="1" customWidth="1"/>
    <col min="2" max="6" width="14.375" style="10" customWidth="1"/>
    <col min="7" max="7" width="16.375" style="10" bestFit="1" customWidth="1"/>
    <col min="8" max="8" width="9.375" style="10" bestFit="1" customWidth="1"/>
    <col min="9" max="9" width="8.375" style="10" bestFit="1" customWidth="1"/>
    <col min="10" max="10" width="8.375" style="10" customWidth="1"/>
    <col min="11" max="14" width="12.375" style="10" customWidth="1"/>
    <col min="15" max="15" width="11.375" style="10" bestFit="1" customWidth="1"/>
    <col min="16" max="16" width="15.375" style="10" bestFit="1" customWidth="1"/>
    <col min="17" max="17" width="15.875" style="10" bestFit="1" customWidth="1"/>
    <col min="18" max="30" width="9" style="10"/>
    <col min="31" max="31" width="10.625" style="10" customWidth="1"/>
    <col min="32" max="16384" width="9" style="10"/>
  </cols>
  <sheetData>
    <row r="1" spans="1:32">
      <c r="A1" s="2" t="s">
        <v>77</v>
      </c>
      <c r="B1" s="3" t="s">
        <v>7</v>
      </c>
      <c r="C1" s="4"/>
      <c r="D1" s="5" t="s">
        <v>8</v>
      </c>
      <c r="E1" s="6"/>
      <c r="F1" s="6"/>
      <c r="G1" s="6"/>
      <c r="H1" s="6" t="s">
        <v>9</v>
      </c>
      <c r="I1" s="6"/>
      <c r="J1" s="6"/>
      <c r="K1" s="6" t="s">
        <v>0</v>
      </c>
      <c r="L1" s="6"/>
      <c r="M1" s="6"/>
      <c r="N1" s="6"/>
      <c r="O1" s="6" t="s">
        <v>10</v>
      </c>
      <c r="P1" s="6"/>
      <c r="Q1" s="6"/>
      <c r="R1" s="7" t="s">
        <v>11</v>
      </c>
      <c r="S1" s="7"/>
      <c r="T1" s="7"/>
      <c r="U1" s="8" t="s">
        <v>12</v>
      </c>
      <c r="V1" s="8"/>
      <c r="W1" s="8"/>
      <c r="X1" s="8"/>
      <c r="Y1" s="8"/>
      <c r="Z1" s="8"/>
      <c r="AA1" s="8"/>
      <c r="AB1" s="8"/>
      <c r="AC1" s="9"/>
      <c r="AD1" s="30" t="s">
        <v>86</v>
      </c>
      <c r="AE1" s="3" t="s">
        <v>87</v>
      </c>
      <c r="AF1" s="4"/>
    </row>
    <row r="2" spans="1:32">
      <c r="A2" s="11"/>
      <c r="B2" s="12"/>
      <c r="C2" s="13" t="s">
        <v>13</v>
      </c>
      <c r="D2" s="14"/>
      <c r="E2" s="15" t="s">
        <v>3</v>
      </c>
      <c r="F2" s="15" t="s">
        <v>14</v>
      </c>
      <c r="G2" s="15" t="s">
        <v>13</v>
      </c>
      <c r="H2" s="15" t="s">
        <v>15</v>
      </c>
      <c r="I2" s="15" t="s">
        <v>16</v>
      </c>
      <c r="J2" s="15" t="s">
        <v>17</v>
      </c>
      <c r="K2" s="15" t="s">
        <v>1</v>
      </c>
      <c r="L2" s="15" t="s">
        <v>2</v>
      </c>
      <c r="M2" s="15" t="s">
        <v>18</v>
      </c>
      <c r="N2" s="15" t="s">
        <v>4</v>
      </c>
      <c r="O2" s="15" t="s">
        <v>15</v>
      </c>
      <c r="P2" s="15" t="s">
        <v>19</v>
      </c>
      <c r="Q2" s="15" t="s">
        <v>20</v>
      </c>
      <c r="R2" s="28" t="s">
        <v>75</v>
      </c>
      <c r="S2" s="28" t="s">
        <v>76</v>
      </c>
      <c r="T2" s="16" t="s">
        <v>21</v>
      </c>
      <c r="U2" s="17" t="s">
        <v>22</v>
      </c>
      <c r="V2" s="17" t="s">
        <v>5</v>
      </c>
      <c r="W2" s="17" t="s">
        <v>6</v>
      </c>
      <c r="X2" s="17" t="s">
        <v>23</v>
      </c>
      <c r="Y2" s="17" t="s">
        <v>24</v>
      </c>
      <c r="Z2" s="17" t="s">
        <v>6</v>
      </c>
      <c r="AA2" s="17" t="s">
        <v>25</v>
      </c>
      <c r="AB2" s="17" t="s">
        <v>26</v>
      </c>
      <c r="AC2" s="18"/>
      <c r="AE2" s="12"/>
      <c r="AF2" s="13" t="s">
        <v>13</v>
      </c>
    </row>
    <row r="3" spans="1:32">
      <c r="A3" s="19" t="e">
        <f>#REF!</f>
        <v>#REF!</v>
      </c>
      <c r="B3" s="20" t="e">
        <f>#REF!</f>
        <v>#REF!</v>
      </c>
      <c r="C3" s="21" t="e">
        <f>#REF!</f>
        <v>#REF!</v>
      </c>
      <c r="D3" s="22" t="e">
        <f>#REF!</f>
        <v>#REF!</v>
      </c>
      <c r="E3" s="20" t="e">
        <f>#REF!</f>
        <v>#REF!</v>
      </c>
      <c r="F3" s="20" t="e">
        <f>#REF!</f>
        <v>#REF!</v>
      </c>
      <c r="G3" s="20" t="e">
        <f>#REF!</f>
        <v>#REF!</v>
      </c>
      <c r="H3" s="20" t="e">
        <f>#REF!&amp;"-"&amp;#REF!</f>
        <v>#REF!</v>
      </c>
      <c r="I3" s="20" t="e">
        <f>VALUE(#REF!&amp;#REF!)</f>
        <v>#REF!</v>
      </c>
      <c r="J3" s="20" t="e">
        <f>#REF!</f>
        <v>#REF!</v>
      </c>
      <c r="K3" s="20" t="e">
        <f>#REF!</f>
        <v>#REF!</v>
      </c>
      <c r="L3" s="20" t="e">
        <f>#REF!</f>
        <v>#REF!</v>
      </c>
      <c r="M3" s="20" t="e">
        <f>#REF!</f>
        <v>#REF!</v>
      </c>
      <c r="N3" s="20" t="e">
        <f>#REF!</f>
        <v>#REF!</v>
      </c>
      <c r="O3" s="23" t="e">
        <f>#REF!&amp;"/"&amp;#REF!&amp;"/"&amp;#REF!</f>
        <v>#REF!</v>
      </c>
      <c r="P3" s="24" t="e">
        <f>VALUE(O3)</f>
        <v>#REF!</v>
      </c>
      <c r="Q3" s="25" t="e">
        <f>VALUE(O3)</f>
        <v>#REF!</v>
      </c>
      <c r="R3" s="26" t="e">
        <f>#REF!</f>
        <v>#REF!</v>
      </c>
      <c r="S3" s="26" t="e">
        <f>#REF!</f>
        <v>#REF!</v>
      </c>
      <c r="T3" s="26" t="e">
        <f>#REF!</f>
        <v>#REF!</v>
      </c>
      <c r="U3" s="20" t="e">
        <f>#REF!</f>
        <v>#REF!</v>
      </c>
      <c r="V3" s="20" t="e">
        <f>#REF!</f>
        <v>#REF!</v>
      </c>
      <c r="W3" s="20" t="e">
        <f>#REF!</f>
        <v>#REF!</v>
      </c>
      <c r="X3" s="20" t="e">
        <f>#REF!&amp;#REF!&amp;#REF!&amp;#REF!</f>
        <v>#REF!</v>
      </c>
      <c r="Y3" s="20" t="e">
        <f>#REF!&amp;#REF!&amp;#REF!</f>
        <v>#REF!</v>
      </c>
      <c r="Z3" s="20" t="e">
        <f>IF(W3="普通",1,IF(W3="当座",2,"未入力"))</f>
        <v>#REF!</v>
      </c>
      <c r="AA3" s="20" t="e">
        <f>#REF!&amp;#REF!&amp;#REF!&amp;#REF!&amp;#REF!&amp;#REF!&amp;#REF!</f>
        <v>#REF!</v>
      </c>
      <c r="AB3" s="20" t="e">
        <f>#REF!</f>
        <v>#REF!</v>
      </c>
      <c r="AC3" s="21" t="e">
        <f>#REF!</f>
        <v>#REF!</v>
      </c>
      <c r="AD3" s="10" t="e">
        <f>#REF!</f>
        <v>#REF!</v>
      </c>
      <c r="AE3" s="20" t="e">
        <f>#REF!</f>
        <v>#REF!</v>
      </c>
      <c r="AF3" s="21" t="e">
        <f>#REF!</f>
        <v>#REF!</v>
      </c>
    </row>
    <row r="4" spans="1:32">
      <c r="O4" s="27"/>
    </row>
    <row r="5" spans="1:32">
      <c r="O5" s="27"/>
    </row>
  </sheetData>
  <phoneticPr fontId="37"/>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94551-1C3A-4294-A178-B06539574534}">
  <sheetPr>
    <tabColor theme="6" tint="0.39997558519241921"/>
    <pageSetUpPr fitToPage="1"/>
  </sheetPr>
  <dimension ref="A1:M27"/>
  <sheetViews>
    <sheetView view="pageBreakPreview" zoomScale="80" zoomScaleNormal="85" zoomScaleSheetLayoutView="80" workbookViewId="0">
      <selection activeCell="A2" sqref="A2:K3"/>
    </sheetView>
  </sheetViews>
  <sheetFormatPr defaultColWidth="9" defaultRowHeight="13.5"/>
  <cols>
    <col min="1" max="1" width="47.75" style="53" customWidth="1"/>
    <col min="2" max="4" width="15.125" style="61" customWidth="1"/>
    <col min="5" max="5" width="23.25" style="61" customWidth="1"/>
    <col min="6" max="6" width="18.75" style="53" customWidth="1"/>
    <col min="7" max="7" width="47.75" style="53" customWidth="1"/>
    <col min="8" max="10" width="15.125" style="61" customWidth="1"/>
    <col min="11" max="11" width="23.5" style="53" customWidth="1"/>
    <col min="12" max="12" width="167.875" style="55" customWidth="1"/>
    <col min="13" max="18" width="14.625" style="53" customWidth="1"/>
    <col min="19" max="19" width="18.875" style="53" customWidth="1"/>
    <col min="20" max="20" width="9" style="53"/>
    <col min="21" max="27" width="9" style="53" customWidth="1"/>
    <col min="28" max="16384" width="9" style="53"/>
  </cols>
  <sheetData>
    <row r="1" spans="1:13" s="31" customFormat="1" ht="25.5" customHeight="1">
      <c r="A1" s="44" t="s">
        <v>102</v>
      </c>
      <c r="B1" s="93" t="s">
        <v>173</v>
      </c>
      <c r="C1" s="32"/>
      <c r="D1" s="32"/>
      <c r="E1" s="32"/>
      <c r="F1" s="32"/>
      <c r="I1" s="32"/>
      <c r="J1" s="33" t="s">
        <v>85</v>
      </c>
      <c r="K1" s="34" t="s">
        <v>177</v>
      </c>
      <c r="M1" s="35"/>
    </row>
    <row r="2" spans="1:13" ht="46.5" customHeight="1">
      <c r="A2" s="101" t="s">
        <v>107</v>
      </c>
      <c r="B2" s="102"/>
      <c r="C2" s="102"/>
      <c r="D2" s="102"/>
      <c r="E2" s="102"/>
      <c r="F2" s="102"/>
      <c r="G2" s="102"/>
      <c r="H2" s="102"/>
      <c r="I2" s="102"/>
      <c r="J2" s="102"/>
      <c r="K2" s="102"/>
      <c r="L2" s="89" t="s">
        <v>108</v>
      </c>
    </row>
    <row r="3" spans="1:13" s="48" customFormat="1" ht="23.25" customHeight="1">
      <c r="A3" s="44" t="s">
        <v>104</v>
      </c>
      <c r="B3" s="44"/>
      <c r="C3" s="44"/>
      <c r="D3" s="44"/>
      <c r="E3" s="44"/>
      <c r="F3" s="44"/>
      <c r="G3" s="44"/>
      <c r="H3" s="44"/>
      <c r="I3" s="44"/>
      <c r="J3" s="44"/>
      <c r="K3" s="49" t="s">
        <v>103</v>
      </c>
      <c r="L3" s="44"/>
      <c r="M3" s="47"/>
    </row>
    <row r="4" spans="1:13" ht="30" customHeight="1">
      <c r="A4" s="62" t="s">
        <v>78</v>
      </c>
      <c r="B4" s="63"/>
      <c r="C4" s="63"/>
      <c r="D4" s="63"/>
      <c r="E4" s="63"/>
      <c r="F4" s="123"/>
      <c r="G4" s="62" t="s">
        <v>80</v>
      </c>
      <c r="H4" s="63"/>
      <c r="I4" s="63"/>
      <c r="J4" s="63"/>
      <c r="K4" s="29">
        <f>SUM($K$12:$K$16)</f>
        <v>0</v>
      </c>
      <c r="L4" s="55" t="s">
        <v>109</v>
      </c>
    </row>
    <row r="5" spans="1:13" ht="30" customHeight="1">
      <c r="A5" s="46" t="s">
        <v>106</v>
      </c>
      <c r="B5" s="63"/>
      <c r="C5" s="63"/>
      <c r="D5" s="63"/>
      <c r="E5" s="63"/>
      <c r="F5" s="123"/>
      <c r="G5" s="73" t="s">
        <v>144</v>
      </c>
      <c r="H5" s="63"/>
      <c r="I5" s="63"/>
      <c r="J5" s="63"/>
      <c r="K5" s="72">
        <v>0</v>
      </c>
      <c r="L5" s="55" t="s">
        <v>110</v>
      </c>
    </row>
    <row r="6" spans="1:13" ht="30" customHeight="1">
      <c r="A6" s="62" t="s">
        <v>83</v>
      </c>
      <c r="B6" s="63"/>
      <c r="C6" s="63"/>
      <c r="D6" s="63"/>
      <c r="E6" s="63"/>
      <c r="F6" s="71" t="s">
        <v>105</v>
      </c>
      <c r="G6" s="64" t="s">
        <v>143</v>
      </c>
      <c r="H6" s="63"/>
      <c r="I6" s="63"/>
      <c r="J6" s="63"/>
      <c r="K6" s="29">
        <f>ROUNDDOWN(K4-K5,-3)</f>
        <v>0</v>
      </c>
      <c r="L6" s="55" t="s">
        <v>111</v>
      </c>
    </row>
    <row r="7" spans="1:13" ht="30" customHeight="1">
      <c r="A7" s="110" t="s">
        <v>164</v>
      </c>
      <c r="B7" s="110"/>
      <c r="C7" s="110"/>
      <c r="D7" s="110"/>
      <c r="E7" s="90" t="s">
        <v>165</v>
      </c>
      <c r="F7" s="97"/>
      <c r="G7" s="64"/>
      <c r="H7" s="63"/>
      <c r="I7" s="63"/>
      <c r="J7" s="63"/>
      <c r="K7" s="29"/>
    </row>
    <row r="8" spans="1:13" ht="30" customHeight="1">
      <c r="A8" s="62" t="s">
        <v>112</v>
      </c>
      <c r="B8" s="63"/>
      <c r="C8" s="63"/>
      <c r="D8" s="63"/>
      <c r="E8" s="63"/>
      <c r="F8" s="29" t="str">
        <f>IF(K6&gt;=K8,"○","×")</f>
        <v>○</v>
      </c>
      <c r="G8" s="62" t="s">
        <v>142</v>
      </c>
      <c r="H8" s="63"/>
      <c r="I8" s="63"/>
      <c r="J8" s="63"/>
      <c r="K8" s="124">
        <v>0</v>
      </c>
      <c r="L8" s="55" t="s">
        <v>113</v>
      </c>
    </row>
    <row r="9" spans="1:13" ht="30" customHeight="1">
      <c r="A9" s="62" t="s">
        <v>81</v>
      </c>
      <c r="B9" s="63"/>
      <c r="C9" s="63"/>
      <c r="D9" s="63"/>
      <c r="E9" s="63"/>
      <c r="F9" s="80">
        <f>K8-K9</f>
        <v>0</v>
      </c>
      <c r="G9" s="62" t="s">
        <v>114</v>
      </c>
      <c r="H9" s="63"/>
      <c r="I9" s="63"/>
      <c r="J9" s="63"/>
      <c r="K9" s="29">
        <f>IF(ROUNDDOWN(K8-K6,-3)&lt;=0,0,ROUNDDOWN(K8-K6,-3))</f>
        <v>0</v>
      </c>
      <c r="L9" s="55" t="s">
        <v>115</v>
      </c>
    </row>
    <row r="10" spans="1:13" ht="41.25" customHeight="1" thickBot="1">
      <c r="A10" s="103" t="s">
        <v>141</v>
      </c>
      <c r="B10" s="103"/>
      <c r="C10" s="103"/>
      <c r="D10" s="103"/>
      <c r="E10" s="103"/>
      <c r="F10" s="103"/>
      <c r="G10" s="104" t="s">
        <v>79</v>
      </c>
      <c r="H10" s="104"/>
      <c r="I10" s="104"/>
      <c r="J10" s="104"/>
      <c r="K10" s="104"/>
      <c r="L10" s="56"/>
    </row>
    <row r="11" spans="1:13" ht="66" customHeight="1" thickBot="1">
      <c r="A11" s="77" t="s">
        <v>116</v>
      </c>
      <c r="B11" s="51" t="s">
        <v>89</v>
      </c>
      <c r="C11" s="51" t="s">
        <v>117</v>
      </c>
      <c r="D11" s="51" t="s">
        <v>88</v>
      </c>
      <c r="E11" s="51" t="s">
        <v>118</v>
      </c>
      <c r="F11" s="51"/>
      <c r="G11" s="50" t="str">
        <f>A11</f>
        <v>賃金改善（全体）の内容</v>
      </c>
      <c r="H11" s="51" t="s">
        <v>119</v>
      </c>
      <c r="I11" s="51" t="s">
        <v>120</v>
      </c>
      <c r="J11" s="51" t="s">
        <v>121</v>
      </c>
      <c r="K11" s="51" t="s">
        <v>122</v>
      </c>
      <c r="L11" s="52" t="s">
        <v>90</v>
      </c>
    </row>
    <row r="12" spans="1:13" ht="50.25" customHeight="1">
      <c r="A12" s="57" t="s">
        <v>167</v>
      </c>
      <c r="B12" s="65"/>
      <c r="C12" s="58"/>
      <c r="D12" s="66"/>
      <c r="E12" s="58"/>
      <c r="F12" s="60"/>
      <c r="G12" s="57" t="s">
        <v>123</v>
      </c>
      <c r="H12" s="67">
        <f>B12</f>
        <v>0</v>
      </c>
      <c r="I12" s="60">
        <f>C12</f>
        <v>0</v>
      </c>
      <c r="J12" s="68">
        <f>D12</f>
        <v>0</v>
      </c>
      <c r="K12" s="60">
        <f>H12*I12*J12</f>
        <v>0</v>
      </c>
      <c r="L12" s="52" t="s">
        <v>124</v>
      </c>
    </row>
    <row r="13" spans="1:13" ht="57" customHeight="1">
      <c r="A13" s="92" t="s">
        <v>168</v>
      </c>
      <c r="B13" s="65"/>
      <c r="C13" s="58"/>
      <c r="D13" s="66"/>
      <c r="E13" s="58"/>
      <c r="F13" s="60"/>
      <c r="G13" s="57" t="s">
        <v>125</v>
      </c>
      <c r="H13" s="67">
        <f>B13</f>
        <v>0</v>
      </c>
      <c r="I13" s="60">
        <f t="shared" ref="H13:J14" si="0">C13</f>
        <v>0</v>
      </c>
      <c r="J13" s="68">
        <f t="shared" si="0"/>
        <v>0</v>
      </c>
      <c r="K13" s="60">
        <f>H13*I13*J13</f>
        <v>0</v>
      </c>
      <c r="L13" s="52" t="s">
        <v>126</v>
      </c>
    </row>
    <row r="14" spans="1:13" ht="80.25" customHeight="1">
      <c r="A14" s="50" t="s">
        <v>127</v>
      </c>
      <c r="B14" s="65"/>
      <c r="C14" s="58"/>
      <c r="D14" s="66"/>
      <c r="E14" s="69"/>
      <c r="F14" s="60"/>
      <c r="G14" s="50" t="s">
        <v>128</v>
      </c>
      <c r="H14" s="67">
        <f t="shared" si="0"/>
        <v>0</v>
      </c>
      <c r="I14" s="60">
        <f t="shared" si="0"/>
        <v>0</v>
      </c>
      <c r="J14" s="68">
        <f t="shared" si="0"/>
        <v>0</v>
      </c>
      <c r="K14" s="60">
        <f>H14*I14*J14</f>
        <v>0</v>
      </c>
      <c r="L14" s="52" t="s">
        <v>129</v>
      </c>
    </row>
    <row r="15" spans="1:13" ht="42.75" customHeight="1">
      <c r="A15" s="92" t="s">
        <v>169</v>
      </c>
      <c r="B15" s="65"/>
      <c r="C15" s="58"/>
      <c r="D15" s="95"/>
      <c r="E15" s="70"/>
      <c r="F15" s="60"/>
      <c r="G15" s="57" t="s">
        <v>170</v>
      </c>
      <c r="H15" s="67">
        <f t="shared" ref="H15:I15" si="1">B15</f>
        <v>0</v>
      </c>
      <c r="I15" s="60">
        <f t="shared" si="1"/>
        <v>0</v>
      </c>
      <c r="J15" s="79">
        <f>D15</f>
        <v>0</v>
      </c>
      <c r="K15" s="60">
        <f>H15*I15*J15</f>
        <v>0</v>
      </c>
      <c r="L15" s="52" t="s">
        <v>130</v>
      </c>
    </row>
    <row r="16" spans="1:13" ht="73.5" customHeight="1">
      <c r="A16" s="105"/>
      <c r="B16" s="106"/>
      <c r="C16" s="106"/>
      <c r="D16" s="106"/>
      <c r="E16" s="106"/>
      <c r="F16" s="107"/>
      <c r="G16" s="108" t="s">
        <v>131</v>
      </c>
      <c r="H16" s="109"/>
      <c r="I16" s="109"/>
      <c r="J16" s="109"/>
      <c r="K16" s="60">
        <f>【薬局】7号!I4+【薬局】7号!I5+【薬局】7号!I6</f>
        <v>0</v>
      </c>
      <c r="L16" s="52" t="s">
        <v>132</v>
      </c>
    </row>
    <row r="17" spans="1:12" ht="55.5" customHeight="1" thickBot="1">
      <c r="A17" s="98" t="s">
        <v>133</v>
      </c>
      <c r="B17" s="99"/>
      <c r="C17" s="99"/>
      <c r="D17" s="99"/>
      <c r="E17" s="99"/>
      <c r="F17" s="99"/>
      <c r="G17" s="99"/>
      <c r="H17" s="99"/>
      <c r="I17" s="99"/>
      <c r="J17" s="99"/>
      <c r="K17" s="100"/>
      <c r="L17" s="52"/>
    </row>
    <row r="18" spans="1:12" ht="72.75" customHeight="1" thickBot="1">
      <c r="A18" s="78" t="s">
        <v>176</v>
      </c>
      <c r="B18" s="76" t="s">
        <v>89</v>
      </c>
      <c r="C18" s="51" t="s">
        <v>135</v>
      </c>
      <c r="D18" s="51" t="s">
        <v>88</v>
      </c>
      <c r="E18" s="51" t="s">
        <v>118</v>
      </c>
      <c r="F18" s="51"/>
      <c r="G18" s="50" t="str">
        <f>A18</f>
        <v>40歳未満の勤務薬剤師の賃金改善の内容</v>
      </c>
      <c r="H18" s="51" t="s">
        <v>119</v>
      </c>
      <c r="I18" s="51" t="s">
        <v>120</v>
      </c>
      <c r="J18" s="51" t="s">
        <v>121</v>
      </c>
      <c r="K18" s="51" t="s">
        <v>122</v>
      </c>
      <c r="L18" s="52" t="s">
        <v>90</v>
      </c>
    </row>
    <row r="19" spans="1:12" ht="50.25" customHeight="1">
      <c r="A19" s="57" t="s">
        <v>167</v>
      </c>
      <c r="B19" s="65"/>
      <c r="C19" s="58"/>
      <c r="D19" s="66"/>
      <c r="E19" s="58"/>
      <c r="F19" s="60"/>
      <c r="G19" s="57" t="s">
        <v>123</v>
      </c>
      <c r="H19" s="67">
        <f t="shared" ref="H19:J21" si="2">B19</f>
        <v>0</v>
      </c>
      <c r="I19" s="60">
        <f t="shared" si="2"/>
        <v>0</v>
      </c>
      <c r="J19" s="68">
        <f t="shared" si="2"/>
        <v>0</v>
      </c>
      <c r="K19" s="60">
        <f>H19*I19*J19</f>
        <v>0</v>
      </c>
      <c r="L19" s="52" t="s">
        <v>124</v>
      </c>
    </row>
    <row r="20" spans="1:12" ht="57" customHeight="1">
      <c r="A20" s="92" t="s">
        <v>168</v>
      </c>
      <c r="B20" s="65"/>
      <c r="C20" s="58"/>
      <c r="D20" s="66"/>
      <c r="E20" s="58"/>
      <c r="F20" s="60"/>
      <c r="G20" s="57" t="s">
        <v>125</v>
      </c>
      <c r="H20" s="67">
        <f t="shared" si="2"/>
        <v>0</v>
      </c>
      <c r="I20" s="60">
        <f t="shared" si="2"/>
        <v>0</v>
      </c>
      <c r="J20" s="68">
        <f t="shared" si="2"/>
        <v>0</v>
      </c>
      <c r="K20" s="60">
        <f>H20*I20*J20</f>
        <v>0</v>
      </c>
      <c r="L20" s="52" t="s">
        <v>126</v>
      </c>
    </row>
    <row r="21" spans="1:12" ht="80.25" customHeight="1">
      <c r="A21" s="50" t="s">
        <v>127</v>
      </c>
      <c r="B21" s="65"/>
      <c r="C21" s="58"/>
      <c r="D21" s="66"/>
      <c r="E21" s="69"/>
      <c r="F21" s="60"/>
      <c r="G21" s="57" t="s">
        <v>128</v>
      </c>
      <c r="H21" s="67">
        <f t="shared" si="2"/>
        <v>0</v>
      </c>
      <c r="I21" s="60">
        <f t="shared" si="2"/>
        <v>0</v>
      </c>
      <c r="J21" s="68">
        <f t="shared" si="2"/>
        <v>0</v>
      </c>
      <c r="K21" s="60">
        <f>H21*I21*J21</f>
        <v>0</v>
      </c>
      <c r="L21" s="52" t="s">
        <v>129</v>
      </c>
    </row>
    <row r="22" spans="1:12" ht="42.75" customHeight="1" thickBot="1">
      <c r="A22" s="92" t="s">
        <v>169</v>
      </c>
      <c r="B22" s="65"/>
      <c r="C22" s="58"/>
      <c r="D22" s="95"/>
      <c r="E22" s="70"/>
      <c r="F22" s="60"/>
      <c r="G22" s="57" t="s">
        <v>170</v>
      </c>
      <c r="H22" s="67">
        <f t="shared" ref="H22:J22" si="3">B22</f>
        <v>0</v>
      </c>
      <c r="I22" s="60">
        <f t="shared" si="3"/>
        <v>0</v>
      </c>
      <c r="J22" s="79">
        <f t="shared" si="3"/>
        <v>0</v>
      </c>
      <c r="K22" s="60">
        <f>H22*I22*J22</f>
        <v>0</v>
      </c>
      <c r="L22" s="52" t="s">
        <v>130</v>
      </c>
    </row>
    <row r="23" spans="1:12" ht="72.75" customHeight="1" thickBot="1">
      <c r="A23" s="78" t="s">
        <v>136</v>
      </c>
      <c r="B23" s="76" t="s">
        <v>89</v>
      </c>
      <c r="C23" s="51" t="s">
        <v>135</v>
      </c>
      <c r="D23" s="51" t="s">
        <v>88</v>
      </c>
      <c r="E23" s="51" t="s">
        <v>118</v>
      </c>
      <c r="F23" s="51"/>
      <c r="G23" s="50" t="str">
        <f>A23</f>
        <v>事務職員の賃金改善の内容</v>
      </c>
      <c r="H23" s="51" t="s">
        <v>119</v>
      </c>
      <c r="I23" s="51" t="s">
        <v>120</v>
      </c>
      <c r="J23" s="51" t="s">
        <v>121</v>
      </c>
      <c r="K23" s="51" t="s">
        <v>122</v>
      </c>
      <c r="L23" s="52" t="s">
        <v>90</v>
      </c>
    </row>
    <row r="24" spans="1:12" ht="50.25" customHeight="1">
      <c r="A24" s="57" t="s">
        <v>167</v>
      </c>
      <c r="B24" s="65"/>
      <c r="C24" s="58"/>
      <c r="D24" s="66"/>
      <c r="E24" s="58"/>
      <c r="F24" s="60"/>
      <c r="G24" s="57" t="s">
        <v>123</v>
      </c>
      <c r="H24" s="67">
        <f t="shared" ref="H24:J26" si="4">B24</f>
        <v>0</v>
      </c>
      <c r="I24" s="60">
        <f t="shared" si="4"/>
        <v>0</v>
      </c>
      <c r="J24" s="68">
        <f t="shared" si="4"/>
        <v>0</v>
      </c>
      <c r="K24" s="60">
        <f>H24*I24*J24</f>
        <v>0</v>
      </c>
      <c r="L24" s="52" t="s">
        <v>124</v>
      </c>
    </row>
    <row r="25" spans="1:12" ht="57" customHeight="1">
      <c r="A25" s="92" t="s">
        <v>168</v>
      </c>
      <c r="B25" s="65"/>
      <c r="C25" s="58"/>
      <c r="D25" s="66"/>
      <c r="E25" s="58"/>
      <c r="F25" s="60"/>
      <c r="G25" s="57" t="s">
        <v>125</v>
      </c>
      <c r="H25" s="67">
        <f t="shared" si="4"/>
        <v>0</v>
      </c>
      <c r="I25" s="60">
        <f t="shared" si="4"/>
        <v>0</v>
      </c>
      <c r="J25" s="68">
        <f t="shared" si="4"/>
        <v>0</v>
      </c>
      <c r="K25" s="60">
        <f>H25*I25*J25</f>
        <v>0</v>
      </c>
      <c r="L25" s="52" t="s">
        <v>126</v>
      </c>
    </row>
    <row r="26" spans="1:12" ht="80.25" customHeight="1">
      <c r="A26" s="50" t="s">
        <v>127</v>
      </c>
      <c r="B26" s="65"/>
      <c r="C26" s="58"/>
      <c r="D26" s="66"/>
      <c r="E26" s="69"/>
      <c r="F26" s="60"/>
      <c r="G26" s="57" t="s">
        <v>137</v>
      </c>
      <c r="H26" s="67">
        <f t="shared" si="4"/>
        <v>0</v>
      </c>
      <c r="I26" s="60">
        <f t="shared" si="4"/>
        <v>0</v>
      </c>
      <c r="J26" s="68">
        <f t="shared" si="4"/>
        <v>0</v>
      </c>
      <c r="K26" s="60">
        <f>H26*I26*J26</f>
        <v>0</v>
      </c>
      <c r="L26" s="52" t="s">
        <v>129</v>
      </c>
    </row>
    <row r="27" spans="1:12" ht="43.5" customHeight="1">
      <c r="A27" s="92" t="s">
        <v>169</v>
      </c>
      <c r="B27" s="65"/>
      <c r="C27" s="58"/>
      <c r="D27" s="95"/>
      <c r="E27" s="70"/>
      <c r="F27" s="60"/>
      <c r="G27" s="57" t="s">
        <v>170</v>
      </c>
      <c r="H27" s="67">
        <f t="shared" ref="H27:J27" si="5">B27</f>
        <v>0</v>
      </c>
      <c r="I27" s="60">
        <f t="shared" si="5"/>
        <v>0</v>
      </c>
      <c r="J27" s="79">
        <f t="shared" si="5"/>
        <v>0</v>
      </c>
      <c r="K27" s="60">
        <f>H27*I27*J27</f>
        <v>0</v>
      </c>
      <c r="L27" s="52" t="s">
        <v>130</v>
      </c>
    </row>
  </sheetData>
  <mergeCells count="7">
    <mergeCell ref="A17:K17"/>
    <mergeCell ref="A2:K2"/>
    <mergeCell ref="A10:F10"/>
    <mergeCell ref="G10:K10"/>
    <mergeCell ref="A16:F16"/>
    <mergeCell ref="G16:J16"/>
    <mergeCell ref="A7:D7"/>
  </mergeCells>
  <phoneticPr fontId="37"/>
  <conditionalFormatting sqref="A13">
    <cfRule type="expression" dxfId="16" priority="15">
      <formula>#REF!="×"</formula>
    </cfRule>
  </conditionalFormatting>
  <conditionalFormatting sqref="A15">
    <cfRule type="expression" dxfId="15" priority="14">
      <formula>#REF!="×"</formula>
    </cfRule>
  </conditionalFormatting>
  <conditionalFormatting sqref="A19">
    <cfRule type="expression" dxfId="14" priority="13">
      <formula>$F$2="×"</formula>
    </cfRule>
  </conditionalFormatting>
  <conditionalFormatting sqref="A20">
    <cfRule type="expression" dxfId="13" priority="11">
      <formula>#REF!="×"</formula>
    </cfRule>
  </conditionalFormatting>
  <conditionalFormatting sqref="A22">
    <cfRule type="expression" dxfId="12" priority="10">
      <formula>#REF!="×"</formula>
    </cfRule>
  </conditionalFormatting>
  <conditionalFormatting sqref="A24">
    <cfRule type="expression" dxfId="11" priority="9">
      <formula>$F$2="×"</formula>
    </cfRule>
  </conditionalFormatting>
  <conditionalFormatting sqref="A25">
    <cfRule type="expression" dxfId="10" priority="8">
      <formula>#REF!="×"</formula>
    </cfRule>
  </conditionalFormatting>
  <conditionalFormatting sqref="A27">
    <cfRule type="expression" dxfId="9" priority="7">
      <formula>#REF!="×"</formula>
    </cfRule>
  </conditionalFormatting>
  <conditionalFormatting sqref="A14:D14 F14:K14 B15:K15 G16 K16 A16:A17 A26:D26 F26:K26">
    <cfRule type="expression" dxfId="8" priority="20">
      <formula>$F$2="×"</formula>
    </cfRule>
  </conditionalFormatting>
  <conditionalFormatting sqref="A21:D21">
    <cfRule type="expression" dxfId="7" priority="12">
      <formula>$F$2="×"</formula>
    </cfRule>
  </conditionalFormatting>
  <conditionalFormatting sqref="A12:K12 B13:K13">
    <cfRule type="expression" dxfId="6" priority="25">
      <formula>$F$2="×"</formula>
    </cfRule>
  </conditionalFormatting>
  <conditionalFormatting sqref="B19:K20">
    <cfRule type="expression" dxfId="5" priority="24">
      <formula>$F$2="×"</formula>
    </cfRule>
  </conditionalFormatting>
  <conditionalFormatting sqref="B22:K22">
    <cfRule type="expression" dxfId="4" priority="2">
      <formula>$F$2="×"</formula>
    </cfRule>
  </conditionalFormatting>
  <conditionalFormatting sqref="B24:K25">
    <cfRule type="expression" dxfId="3" priority="23">
      <formula>$F$2="×"</formula>
    </cfRule>
  </conditionalFormatting>
  <conditionalFormatting sqref="B27:K27">
    <cfRule type="expression" dxfId="2" priority="1">
      <formula>$F$2="×"</formula>
    </cfRule>
  </conditionalFormatting>
  <conditionalFormatting sqref="F21:K21">
    <cfRule type="expression" dxfId="1" priority="21">
      <formula>$F$2="×"</formula>
    </cfRule>
  </conditionalFormatting>
  <printOptions horizontalCentered="1"/>
  <pageMargins left="0.70866141732283472" right="0.70866141732283472" top="0.74803149606299213" bottom="0.55118110236220474" header="0.31496062992125984" footer="0.31496062992125984"/>
  <pageSetup paperSize="9" scale="52" fitToHeight="0" orientation="landscape" r:id="rId1"/>
  <rowBreaks count="1" manualBreakCount="1">
    <brk id="16" max="10"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C146C-7EE2-4144-BF7B-3DB28CBFB23F}">
  <sheetPr>
    <tabColor theme="6" tint="0.39997558519241921"/>
    <pageSetUpPr fitToPage="1"/>
  </sheetPr>
  <dimension ref="A1:J9"/>
  <sheetViews>
    <sheetView view="pageBreakPreview" zoomScale="80" zoomScaleNormal="115" zoomScaleSheetLayoutView="80" workbookViewId="0">
      <selection activeCell="J7" sqref="J7"/>
    </sheetView>
  </sheetViews>
  <sheetFormatPr defaultColWidth="9" defaultRowHeight="13.5"/>
  <cols>
    <col min="1" max="1" width="37.875" style="53" customWidth="1"/>
    <col min="2" max="5" width="15.125" style="61" customWidth="1"/>
    <col min="6" max="6" width="16.5" style="61" customWidth="1"/>
    <col min="7" max="7" width="24.25" style="61" customWidth="1"/>
    <col min="8" max="8" width="19.75" style="61" customWidth="1"/>
    <col min="9" max="9" width="42.125" style="53" customWidth="1"/>
    <col min="10" max="10" width="55.25" style="55" customWidth="1"/>
    <col min="11" max="16" width="14.625" style="53" customWidth="1"/>
    <col min="17" max="17" width="18.875" style="53" customWidth="1"/>
    <col min="18" max="18" width="9" style="53"/>
    <col min="19" max="25" width="9" style="53" customWidth="1"/>
    <col min="26" max="16384" width="9" style="53"/>
  </cols>
  <sheetData>
    <row r="1" spans="1:10" ht="73.5" customHeight="1">
      <c r="A1" s="54" t="s">
        <v>145</v>
      </c>
      <c r="B1" s="114" t="s">
        <v>146</v>
      </c>
      <c r="C1" s="115"/>
      <c r="D1" s="115"/>
      <c r="E1" s="115"/>
      <c r="F1" s="115"/>
      <c r="G1" s="115"/>
      <c r="H1" s="115"/>
      <c r="I1" s="75" t="e">
        <f>#REF!</f>
        <v>#REF!</v>
      </c>
    </row>
    <row r="2" spans="1:10" ht="41.25" customHeight="1">
      <c r="A2" s="116" t="s">
        <v>147</v>
      </c>
      <c r="B2" s="117"/>
      <c r="C2" s="117"/>
      <c r="D2" s="117"/>
      <c r="E2" s="117"/>
      <c r="F2" s="117"/>
      <c r="G2" s="117"/>
      <c r="H2" s="117"/>
      <c r="I2" s="118" t="s">
        <v>79</v>
      </c>
      <c r="J2" s="120" t="s">
        <v>90</v>
      </c>
    </row>
    <row r="3" spans="1:10" ht="72.75" customHeight="1">
      <c r="A3" s="50" t="s">
        <v>138</v>
      </c>
      <c r="B3" s="51" t="s">
        <v>91</v>
      </c>
      <c r="C3" s="51" t="s">
        <v>92</v>
      </c>
      <c r="D3" s="51" t="s">
        <v>93</v>
      </c>
      <c r="E3" s="51" t="s">
        <v>94</v>
      </c>
      <c r="F3" s="51" t="s">
        <v>95</v>
      </c>
      <c r="G3" s="51" t="s">
        <v>96</v>
      </c>
      <c r="H3" s="51" t="s">
        <v>97</v>
      </c>
      <c r="I3" s="119"/>
      <c r="J3" s="120"/>
    </row>
    <row r="4" spans="1:10" ht="84.75" customHeight="1">
      <c r="A4" s="57" t="s">
        <v>171</v>
      </c>
      <c r="B4" s="58"/>
      <c r="C4" s="58"/>
      <c r="D4" s="39" t="e">
        <f>C4/B4</f>
        <v>#DIV/0!</v>
      </c>
      <c r="E4" s="40" t="e">
        <f>(D4-0.02)*B4</f>
        <v>#DIV/0!</v>
      </c>
      <c r="F4" s="41"/>
      <c r="G4" s="59"/>
      <c r="H4" s="43"/>
      <c r="I4" s="60">
        <f>F4*G4*H4</f>
        <v>0</v>
      </c>
      <c r="J4" s="52"/>
    </row>
    <row r="5" spans="1:10" ht="93.75" customHeight="1">
      <c r="A5" s="57" t="s">
        <v>172</v>
      </c>
      <c r="B5" s="58"/>
      <c r="C5" s="58"/>
      <c r="D5" s="39" t="e">
        <f>C5/B5</f>
        <v>#DIV/0!</v>
      </c>
      <c r="E5" s="40" t="e">
        <f>(D5-0.02)*B5</f>
        <v>#DIV/0!</v>
      </c>
      <c r="F5" s="41"/>
      <c r="G5" s="59"/>
      <c r="H5" s="43"/>
      <c r="I5" s="60">
        <f>F5*G5*H5</f>
        <v>0</v>
      </c>
      <c r="J5" s="52"/>
    </row>
    <row r="6" spans="1:10" ht="90" customHeight="1">
      <c r="A6" s="57" t="s">
        <v>139</v>
      </c>
      <c r="B6" s="121"/>
      <c r="C6" s="122"/>
      <c r="D6" s="122"/>
      <c r="E6" s="122"/>
      <c r="F6" s="122"/>
      <c r="G6" s="122"/>
      <c r="H6" s="122"/>
      <c r="I6" s="60">
        <v>0</v>
      </c>
      <c r="J6" s="52"/>
    </row>
    <row r="7" spans="1:10" ht="60.75" customHeight="1">
      <c r="A7" s="112" t="s">
        <v>140</v>
      </c>
      <c r="B7" s="113"/>
      <c r="C7" s="113"/>
      <c r="D7" s="113"/>
      <c r="E7" s="113"/>
      <c r="F7" s="113"/>
      <c r="G7" s="113"/>
      <c r="H7" s="113"/>
      <c r="I7" s="113"/>
    </row>
    <row r="9" spans="1:10">
      <c r="A9" s="55"/>
    </row>
  </sheetData>
  <mergeCells count="6">
    <mergeCell ref="A7:I7"/>
    <mergeCell ref="J2:J3"/>
    <mergeCell ref="B1:H1"/>
    <mergeCell ref="A2:H2"/>
    <mergeCell ref="I2:I3"/>
    <mergeCell ref="B6:H6"/>
  </mergeCells>
  <phoneticPr fontId="37"/>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27</v>
      </c>
    </row>
    <row r="2" spans="1:2">
      <c r="A2" s="1" t="s">
        <v>28</v>
      </c>
      <c r="B2" s="1">
        <v>1</v>
      </c>
    </row>
    <row r="3" spans="1:2">
      <c r="A3" s="1" t="s">
        <v>29</v>
      </c>
      <c r="B3" s="1">
        <v>2</v>
      </c>
    </row>
    <row r="4" spans="1:2">
      <c r="A4" s="1" t="s">
        <v>30</v>
      </c>
      <c r="B4" s="1">
        <v>3</v>
      </c>
    </row>
    <row r="5" spans="1:2">
      <c r="A5" s="1" t="s">
        <v>31</v>
      </c>
      <c r="B5" s="1">
        <v>4</v>
      </c>
    </row>
    <row r="6" spans="1:2">
      <c r="A6" s="1" t="s">
        <v>32</v>
      </c>
      <c r="B6" s="1">
        <v>5</v>
      </c>
    </row>
    <row r="7" spans="1:2">
      <c r="A7" s="1" t="s">
        <v>33</v>
      </c>
      <c r="B7" s="1">
        <v>6</v>
      </c>
    </row>
    <row r="8" spans="1:2">
      <c r="A8" s="1" t="s">
        <v>34</v>
      </c>
      <c r="B8" s="1">
        <v>7</v>
      </c>
    </row>
    <row r="9" spans="1:2">
      <c r="A9" s="1" t="s">
        <v>35</v>
      </c>
      <c r="B9" s="1">
        <v>8</v>
      </c>
    </row>
    <row r="10" spans="1:2">
      <c r="A10" s="1" t="s">
        <v>36</v>
      </c>
      <c r="B10" s="1">
        <v>9</v>
      </c>
    </row>
    <row r="11" spans="1:2">
      <c r="A11" s="1" t="s">
        <v>37</v>
      </c>
      <c r="B11" s="1">
        <v>10</v>
      </c>
    </row>
    <row r="12" spans="1:2">
      <c r="A12" s="1" t="s">
        <v>38</v>
      </c>
      <c r="B12" s="1">
        <v>11</v>
      </c>
    </row>
    <row r="13" spans="1:2">
      <c r="A13" s="1" t="s">
        <v>39</v>
      </c>
      <c r="B13" s="1">
        <v>12</v>
      </c>
    </row>
    <row r="14" spans="1:2">
      <c r="A14" s="1" t="s">
        <v>40</v>
      </c>
      <c r="B14" s="1">
        <v>13</v>
      </c>
    </row>
    <row r="15" spans="1:2">
      <c r="A15" s="1" t="s">
        <v>41</v>
      </c>
      <c r="B15" s="1">
        <v>14</v>
      </c>
    </row>
    <row r="16" spans="1:2">
      <c r="A16" s="1" t="s">
        <v>42</v>
      </c>
      <c r="B16" s="1">
        <v>15</v>
      </c>
    </row>
    <row r="17" spans="1:2">
      <c r="A17" s="1" t="s">
        <v>43</v>
      </c>
      <c r="B17" s="1">
        <v>16</v>
      </c>
    </row>
    <row r="18" spans="1:2">
      <c r="A18" s="1" t="s">
        <v>44</v>
      </c>
      <c r="B18" s="1">
        <v>17</v>
      </c>
    </row>
    <row r="19" spans="1:2">
      <c r="A19" s="1" t="s">
        <v>45</v>
      </c>
      <c r="B19" s="1">
        <v>18</v>
      </c>
    </row>
    <row r="20" spans="1:2">
      <c r="A20" s="1" t="s">
        <v>46</v>
      </c>
      <c r="B20" s="1">
        <v>19</v>
      </c>
    </row>
    <row r="21" spans="1:2">
      <c r="A21" s="1" t="s">
        <v>47</v>
      </c>
      <c r="B21" s="1">
        <v>20</v>
      </c>
    </row>
    <row r="22" spans="1:2">
      <c r="A22" s="1" t="s">
        <v>48</v>
      </c>
      <c r="B22" s="1">
        <v>21</v>
      </c>
    </row>
    <row r="23" spans="1:2">
      <c r="A23" s="1" t="s">
        <v>49</v>
      </c>
      <c r="B23" s="1">
        <v>22</v>
      </c>
    </row>
    <row r="24" spans="1:2">
      <c r="A24" s="1" t="s">
        <v>50</v>
      </c>
      <c r="B24" s="1">
        <v>23</v>
      </c>
    </row>
    <row r="25" spans="1:2">
      <c r="A25" s="1" t="s">
        <v>51</v>
      </c>
      <c r="B25" s="1">
        <v>24</v>
      </c>
    </row>
    <row r="26" spans="1:2">
      <c r="A26" s="1" t="s">
        <v>52</v>
      </c>
      <c r="B26" s="1">
        <v>25</v>
      </c>
    </row>
    <row r="27" spans="1:2">
      <c r="A27" s="1" t="s">
        <v>53</v>
      </c>
      <c r="B27" s="1">
        <v>26</v>
      </c>
    </row>
    <row r="28" spans="1:2">
      <c r="A28" s="1" t="s">
        <v>54</v>
      </c>
      <c r="B28" s="1">
        <v>27</v>
      </c>
    </row>
    <row r="29" spans="1:2">
      <c r="A29" s="1" t="s">
        <v>55</v>
      </c>
      <c r="B29" s="1">
        <v>28</v>
      </c>
    </row>
    <row r="30" spans="1:2">
      <c r="A30" s="1" t="s">
        <v>56</v>
      </c>
      <c r="B30" s="1">
        <v>29</v>
      </c>
    </row>
    <row r="31" spans="1:2">
      <c r="A31" s="1" t="s">
        <v>57</v>
      </c>
      <c r="B31" s="1">
        <v>30</v>
      </c>
    </row>
    <row r="32" spans="1:2">
      <c r="A32" s="1" t="s">
        <v>58</v>
      </c>
      <c r="B32" s="1">
        <v>31</v>
      </c>
    </row>
    <row r="33" spans="1:2">
      <c r="A33" s="1" t="s">
        <v>59</v>
      </c>
      <c r="B33" s="1">
        <v>32</v>
      </c>
    </row>
    <row r="34" spans="1:2">
      <c r="A34" s="1" t="s">
        <v>60</v>
      </c>
      <c r="B34" s="1">
        <v>33</v>
      </c>
    </row>
    <row r="35" spans="1:2">
      <c r="A35" s="1" t="s">
        <v>61</v>
      </c>
      <c r="B35" s="1">
        <v>34</v>
      </c>
    </row>
    <row r="36" spans="1:2">
      <c r="A36" s="1" t="s">
        <v>62</v>
      </c>
      <c r="B36" s="1">
        <v>35</v>
      </c>
    </row>
    <row r="37" spans="1:2">
      <c r="A37" s="1" t="s">
        <v>63</v>
      </c>
      <c r="B37" s="1">
        <v>36</v>
      </c>
    </row>
    <row r="38" spans="1:2">
      <c r="A38" s="1" t="s">
        <v>64</v>
      </c>
      <c r="B38" s="1">
        <v>37</v>
      </c>
    </row>
    <row r="39" spans="1:2">
      <c r="A39" s="1" t="s">
        <v>65</v>
      </c>
      <c r="B39" s="1">
        <v>38</v>
      </c>
    </row>
    <row r="40" spans="1:2">
      <c r="A40" s="1" t="s">
        <v>66</v>
      </c>
      <c r="B40" s="1">
        <v>39</v>
      </c>
    </row>
    <row r="41" spans="1:2">
      <c r="A41" s="1" t="s">
        <v>67</v>
      </c>
      <c r="B41" s="1">
        <v>40</v>
      </c>
    </row>
    <row r="42" spans="1:2">
      <c r="A42" s="1" t="s">
        <v>68</v>
      </c>
      <c r="B42" s="1">
        <v>41</v>
      </c>
    </row>
    <row r="43" spans="1:2">
      <c r="A43" s="1" t="s">
        <v>69</v>
      </c>
      <c r="B43" s="1">
        <v>42</v>
      </c>
    </row>
    <row r="44" spans="1:2">
      <c r="A44" s="1" t="s">
        <v>70</v>
      </c>
      <c r="B44" s="1">
        <v>43</v>
      </c>
    </row>
    <row r="45" spans="1:2">
      <c r="A45" s="1" t="s">
        <v>71</v>
      </c>
      <c r="B45" s="1">
        <v>44</v>
      </c>
    </row>
    <row r="46" spans="1:2">
      <c r="A46" s="1" t="s">
        <v>72</v>
      </c>
      <c r="B46" s="1">
        <v>45</v>
      </c>
    </row>
    <row r="47" spans="1:2">
      <c r="A47" s="1" t="s">
        <v>73</v>
      </c>
      <c r="B47" s="1">
        <v>46</v>
      </c>
    </row>
    <row r="48" spans="1:2">
      <c r="A48" s="1" t="s">
        <v>74</v>
      </c>
      <c r="B48" s="1">
        <v>47</v>
      </c>
    </row>
  </sheetData>
  <phoneticPr fontId="37"/>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68606-3F73-468C-8273-66F62569DAD8}">
  <sheetPr>
    <tabColor theme="9" tint="0.39997558519241921"/>
    <pageSetUpPr fitToPage="1"/>
  </sheetPr>
  <dimension ref="A1:M52"/>
  <sheetViews>
    <sheetView tabSelected="1" view="pageBreakPreview" zoomScale="80" zoomScaleNormal="85" zoomScaleSheetLayoutView="80" workbookViewId="0">
      <selection activeCell="C6" sqref="C6"/>
    </sheetView>
  </sheetViews>
  <sheetFormatPr defaultColWidth="9" defaultRowHeight="13.5"/>
  <cols>
    <col min="1" max="1" width="47.75" style="53" customWidth="1"/>
    <col min="2" max="4" width="15.125" style="61" customWidth="1"/>
    <col min="5" max="5" width="23.25" style="61" customWidth="1"/>
    <col min="6" max="6" width="18.75" style="53" customWidth="1"/>
    <col min="7" max="7" width="47.75" style="53" customWidth="1"/>
    <col min="8" max="10" width="15.125" style="61" customWidth="1"/>
    <col min="11" max="11" width="23.5" style="53" customWidth="1"/>
    <col min="12" max="12" width="167.875" style="55" customWidth="1"/>
    <col min="13" max="18" width="14.625" style="53" customWidth="1"/>
    <col min="19" max="19" width="18.875" style="53" customWidth="1"/>
    <col min="20" max="20" width="9" style="53"/>
    <col min="21" max="27" width="9" style="53" customWidth="1"/>
    <col min="28" max="16384" width="9" style="53"/>
  </cols>
  <sheetData>
    <row r="1" spans="1:13" s="31" customFormat="1" ht="25.5" customHeight="1">
      <c r="A1" s="44" t="s">
        <v>159</v>
      </c>
      <c r="B1" s="93" t="s">
        <v>173</v>
      </c>
      <c r="C1" s="32"/>
      <c r="D1" s="32"/>
      <c r="E1" s="32"/>
      <c r="F1" s="32"/>
      <c r="I1" s="32"/>
      <c r="J1" s="33" t="s">
        <v>85</v>
      </c>
      <c r="K1" s="34" t="s">
        <v>177</v>
      </c>
      <c r="M1" s="35"/>
    </row>
    <row r="2" spans="1:13" ht="46.5" customHeight="1">
      <c r="A2" s="101" t="s">
        <v>107</v>
      </c>
      <c r="B2" s="102"/>
      <c r="C2" s="102"/>
      <c r="D2" s="102"/>
      <c r="E2" s="102"/>
      <c r="F2" s="102"/>
      <c r="G2" s="102"/>
      <c r="H2" s="102"/>
      <c r="I2" s="102"/>
      <c r="J2" s="102"/>
      <c r="K2" s="102"/>
      <c r="L2" s="82" t="s">
        <v>108</v>
      </c>
    </row>
    <row r="3" spans="1:13" s="48" customFormat="1" ht="23.25" customHeight="1">
      <c r="A3" s="44" t="s">
        <v>104</v>
      </c>
      <c r="B3" s="44"/>
      <c r="C3" s="44"/>
      <c r="D3" s="44"/>
      <c r="E3" s="44"/>
      <c r="F3" s="44"/>
      <c r="G3" s="44"/>
      <c r="H3" s="44"/>
      <c r="I3" s="44"/>
      <c r="J3" s="44"/>
      <c r="K3" s="49" t="s">
        <v>103</v>
      </c>
      <c r="L3" s="44"/>
      <c r="M3" s="47"/>
    </row>
    <row r="4" spans="1:13" ht="30" customHeight="1">
      <c r="A4" s="62" t="s">
        <v>78</v>
      </c>
      <c r="B4" s="63"/>
      <c r="C4" s="63"/>
      <c r="D4" s="63"/>
      <c r="E4" s="63"/>
      <c r="F4" s="123"/>
      <c r="G4" s="62" t="s">
        <v>80</v>
      </c>
      <c r="H4" s="63"/>
      <c r="I4" s="63"/>
      <c r="J4" s="63"/>
      <c r="K4" s="29">
        <f>SUM($K$12:$K$16)</f>
        <v>0</v>
      </c>
      <c r="L4" s="55" t="s">
        <v>109</v>
      </c>
    </row>
    <row r="5" spans="1:13" ht="30" customHeight="1">
      <c r="A5" s="46" t="s">
        <v>106</v>
      </c>
      <c r="B5" s="63"/>
      <c r="C5" s="63"/>
      <c r="D5" s="63"/>
      <c r="E5" s="63"/>
      <c r="F5" s="123"/>
      <c r="G5" s="73" t="s">
        <v>144</v>
      </c>
      <c r="H5" s="63"/>
      <c r="I5" s="63"/>
      <c r="J5" s="63"/>
      <c r="K5" s="29">
        <v>0</v>
      </c>
      <c r="L5" s="55" t="s">
        <v>110</v>
      </c>
    </row>
    <row r="6" spans="1:13" ht="30" customHeight="1">
      <c r="A6" s="62" t="s">
        <v>160</v>
      </c>
      <c r="B6" s="63"/>
      <c r="C6" s="63"/>
      <c r="D6" s="63"/>
      <c r="E6" s="63"/>
      <c r="F6" s="71" t="s">
        <v>105</v>
      </c>
      <c r="G6" s="64" t="s">
        <v>143</v>
      </c>
      <c r="H6" s="63"/>
      <c r="I6" s="63"/>
      <c r="J6" s="63"/>
      <c r="K6" s="29">
        <f>ROUNDDOWN(K4-K5,-3)</f>
        <v>0</v>
      </c>
      <c r="L6" s="55" t="s">
        <v>111</v>
      </c>
    </row>
    <row r="7" spans="1:13" ht="30" customHeight="1">
      <c r="A7" s="110" t="s">
        <v>175</v>
      </c>
      <c r="B7" s="110"/>
      <c r="C7" s="110"/>
      <c r="D7" s="110"/>
      <c r="E7" s="90" t="s">
        <v>165</v>
      </c>
      <c r="F7" s="97"/>
      <c r="G7" s="64"/>
      <c r="H7" s="63"/>
      <c r="I7" s="63"/>
      <c r="J7" s="63"/>
      <c r="K7" s="29"/>
    </row>
    <row r="8" spans="1:13" ht="30" customHeight="1">
      <c r="A8" s="62" t="s">
        <v>112</v>
      </c>
      <c r="B8" s="63"/>
      <c r="C8" s="63"/>
      <c r="D8" s="63"/>
      <c r="E8" s="63"/>
      <c r="F8" s="29" t="str">
        <f>IF(K6&gt;=K8,"○","×")</f>
        <v>○</v>
      </c>
      <c r="G8" s="62" t="s">
        <v>142</v>
      </c>
      <c r="H8" s="63"/>
      <c r="I8" s="63"/>
      <c r="J8" s="63"/>
      <c r="K8" s="125">
        <v>0</v>
      </c>
      <c r="L8" s="55" t="s">
        <v>113</v>
      </c>
    </row>
    <row r="9" spans="1:13" ht="30" customHeight="1">
      <c r="A9" s="62" t="s">
        <v>81</v>
      </c>
      <c r="B9" s="63"/>
      <c r="C9" s="63"/>
      <c r="D9" s="63"/>
      <c r="E9" s="63"/>
      <c r="F9" s="74">
        <f>K8-K9</f>
        <v>0</v>
      </c>
      <c r="G9" s="62" t="s">
        <v>114</v>
      </c>
      <c r="H9" s="63"/>
      <c r="I9" s="63"/>
      <c r="J9" s="63"/>
      <c r="K9" s="29">
        <f>IF(ROUNDDOWN(K8-K6,-3)&lt;=0,0,ROUNDDOWN(K8-K6,-3))</f>
        <v>0</v>
      </c>
      <c r="L9" s="55" t="s">
        <v>115</v>
      </c>
    </row>
    <row r="10" spans="1:13" ht="41.25" customHeight="1" thickBot="1">
      <c r="A10" s="103" t="s">
        <v>141</v>
      </c>
      <c r="B10" s="103"/>
      <c r="C10" s="103"/>
      <c r="D10" s="103"/>
      <c r="E10" s="103"/>
      <c r="F10" s="103"/>
      <c r="G10" s="104" t="s">
        <v>79</v>
      </c>
      <c r="H10" s="104"/>
      <c r="I10" s="104"/>
      <c r="J10" s="104"/>
      <c r="K10" s="104"/>
      <c r="L10" s="56"/>
    </row>
    <row r="11" spans="1:13" ht="66" customHeight="1" thickBot="1">
      <c r="A11" s="77" t="s">
        <v>116</v>
      </c>
      <c r="B11" s="51" t="s">
        <v>89</v>
      </c>
      <c r="C11" s="51" t="s">
        <v>117</v>
      </c>
      <c r="D11" s="51" t="s">
        <v>88</v>
      </c>
      <c r="E11" s="51" t="s">
        <v>118</v>
      </c>
      <c r="F11" s="51"/>
      <c r="G11" s="50" t="str">
        <f>A11</f>
        <v>賃金改善（全体）の内容</v>
      </c>
      <c r="H11" s="51" t="s">
        <v>119</v>
      </c>
      <c r="I11" s="51" t="s">
        <v>120</v>
      </c>
      <c r="J11" s="51" t="s">
        <v>121</v>
      </c>
      <c r="K11" s="51" t="s">
        <v>122</v>
      </c>
      <c r="L11" s="52" t="s">
        <v>90</v>
      </c>
    </row>
    <row r="12" spans="1:13" ht="50.25" customHeight="1">
      <c r="A12" s="57" t="s">
        <v>167</v>
      </c>
      <c r="B12" s="65"/>
      <c r="C12" s="58"/>
      <c r="D12" s="66"/>
      <c r="E12" s="58"/>
      <c r="F12" s="60"/>
      <c r="G12" s="57" t="s">
        <v>123</v>
      </c>
      <c r="H12" s="67">
        <f t="shared" ref="H12:J14" si="0">B12</f>
        <v>0</v>
      </c>
      <c r="I12" s="60">
        <f t="shared" si="0"/>
        <v>0</v>
      </c>
      <c r="J12" s="68">
        <f t="shared" si="0"/>
        <v>0</v>
      </c>
      <c r="K12" s="60">
        <f>H12*I12*J12</f>
        <v>0</v>
      </c>
      <c r="L12" s="52" t="s">
        <v>124</v>
      </c>
    </row>
    <row r="13" spans="1:13" ht="57" customHeight="1">
      <c r="A13" s="92" t="s">
        <v>168</v>
      </c>
      <c r="B13" s="65"/>
      <c r="C13" s="58"/>
      <c r="D13" s="66"/>
      <c r="E13" s="58"/>
      <c r="F13" s="60"/>
      <c r="G13" s="57" t="s">
        <v>125</v>
      </c>
      <c r="H13" s="67">
        <f t="shared" si="0"/>
        <v>0</v>
      </c>
      <c r="I13" s="60">
        <f t="shared" si="0"/>
        <v>0</v>
      </c>
      <c r="J13" s="68">
        <f t="shared" si="0"/>
        <v>0</v>
      </c>
      <c r="K13" s="60">
        <f>H13*I13*J13</f>
        <v>0</v>
      </c>
      <c r="L13" s="52" t="s">
        <v>126</v>
      </c>
    </row>
    <row r="14" spans="1:13" ht="80.25" customHeight="1">
      <c r="A14" s="50" t="s">
        <v>127</v>
      </c>
      <c r="B14" s="65"/>
      <c r="C14" s="58"/>
      <c r="D14" s="66"/>
      <c r="E14" s="69"/>
      <c r="F14" s="60"/>
      <c r="G14" s="50" t="s">
        <v>128</v>
      </c>
      <c r="H14" s="67">
        <f t="shared" si="0"/>
        <v>0</v>
      </c>
      <c r="I14" s="60">
        <f t="shared" si="0"/>
        <v>0</v>
      </c>
      <c r="J14" s="68">
        <f t="shared" si="0"/>
        <v>0</v>
      </c>
      <c r="K14" s="60">
        <f>H14*I14*J14</f>
        <v>0</v>
      </c>
      <c r="L14" s="52" t="s">
        <v>129</v>
      </c>
    </row>
    <row r="15" spans="1:13" ht="42.75" customHeight="1">
      <c r="A15" s="92" t="s">
        <v>169</v>
      </c>
      <c r="B15" s="65"/>
      <c r="C15" s="58"/>
      <c r="D15" s="95"/>
      <c r="E15" s="70"/>
      <c r="F15" s="60"/>
      <c r="G15" s="57" t="s">
        <v>170</v>
      </c>
      <c r="H15" s="67">
        <f>B15</f>
        <v>0</v>
      </c>
      <c r="I15" s="60">
        <f>C15</f>
        <v>0</v>
      </c>
      <c r="J15" s="79">
        <f>D15</f>
        <v>0</v>
      </c>
      <c r="K15" s="60">
        <f>H15*I15*J15</f>
        <v>0</v>
      </c>
      <c r="L15" s="52" t="s">
        <v>130</v>
      </c>
    </row>
    <row r="16" spans="1:13" ht="73.5" customHeight="1">
      <c r="A16" s="105"/>
      <c r="B16" s="106"/>
      <c r="C16" s="106"/>
      <c r="D16" s="106"/>
      <c r="E16" s="106"/>
      <c r="F16" s="107"/>
      <c r="G16" s="108" t="s">
        <v>131</v>
      </c>
      <c r="H16" s="109"/>
      <c r="I16" s="109"/>
      <c r="J16" s="109"/>
      <c r="K16" s="60">
        <f>【有床診】7号!I4+【有床診】7号!I5+【有床診】7号!I6</f>
        <v>0</v>
      </c>
      <c r="L16" s="52" t="s">
        <v>132</v>
      </c>
    </row>
    <row r="17" spans="1:12" ht="55.5" customHeight="1" thickBot="1">
      <c r="A17" s="111" t="s">
        <v>161</v>
      </c>
      <c r="B17" s="99"/>
      <c r="C17" s="99"/>
      <c r="D17" s="99"/>
      <c r="E17" s="99"/>
      <c r="F17" s="99"/>
      <c r="G17" s="99"/>
      <c r="H17" s="99"/>
      <c r="I17" s="99"/>
      <c r="J17" s="99"/>
      <c r="K17" s="100"/>
      <c r="L17" s="52"/>
    </row>
    <row r="18" spans="1:12" ht="72.75" customHeight="1" thickBot="1">
      <c r="A18" s="78" t="s">
        <v>149</v>
      </c>
      <c r="B18" s="51" t="s">
        <v>89</v>
      </c>
      <c r="C18" s="51" t="s">
        <v>135</v>
      </c>
      <c r="D18" s="51" t="s">
        <v>88</v>
      </c>
      <c r="E18" s="51" t="s">
        <v>118</v>
      </c>
      <c r="F18" s="51"/>
      <c r="G18" s="50" t="str">
        <f>A18</f>
        <v>看護職員等（保健師、助産師、看護師及び准看護師）の賃金改善の内容</v>
      </c>
      <c r="H18" s="51" t="s">
        <v>119</v>
      </c>
      <c r="I18" s="51" t="s">
        <v>120</v>
      </c>
      <c r="J18" s="51" t="s">
        <v>121</v>
      </c>
      <c r="K18" s="51" t="s">
        <v>122</v>
      </c>
      <c r="L18" s="52" t="s">
        <v>90</v>
      </c>
    </row>
    <row r="19" spans="1:12" ht="50.25" customHeight="1">
      <c r="A19" s="57" t="s">
        <v>167</v>
      </c>
      <c r="B19" s="65"/>
      <c r="C19" s="58"/>
      <c r="D19" s="66"/>
      <c r="E19" s="58"/>
      <c r="F19" s="60"/>
      <c r="G19" s="57" t="s">
        <v>123</v>
      </c>
      <c r="H19" s="67">
        <f t="shared" ref="H19:J21" si="1">B19</f>
        <v>0</v>
      </c>
      <c r="I19" s="60">
        <f t="shared" si="1"/>
        <v>0</v>
      </c>
      <c r="J19" s="68">
        <f t="shared" si="1"/>
        <v>0</v>
      </c>
      <c r="K19" s="60">
        <f>H19*I19*J19</f>
        <v>0</v>
      </c>
      <c r="L19" s="52" t="s">
        <v>124</v>
      </c>
    </row>
    <row r="20" spans="1:12" ht="57" customHeight="1">
      <c r="A20" s="92" t="s">
        <v>168</v>
      </c>
      <c r="B20" s="65"/>
      <c r="C20" s="58"/>
      <c r="D20" s="66"/>
      <c r="E20" s="58"/>
      <c r="F20" s="60"/>
      <c r="G20" s="57" t="s">
        <v>125</v>
      </c>
      <c r="H20" s="67">
        <f t="shared" si="1"/>
        <v>0</v>
      </c>
      <c r="I20" s="60">
        <f t="shared" si="1"/>
        <v>0</v>
      </c>
      <c r="J20" s="68">
        <f t="shared" si="1"/>
        <v>0</v>
      </c>
      <c r="K20" s="60">
        <f>H20*I20*J20</f>
        <v>0</v>
      </c>
      <c r="L20" s="52" t="s">
        <v>126</v>
      </c>
    </row>
    <row r="21" spans="1:12" ht="80.25" customHeight="1">
      <c r="A21" s="50" t="s">
        <v>127</v>
      </c>
      <c r="B21" s="65"/>
      <c r="C21" s="58"/>
      <c r="D21" s="66"/>
      <c r="E21" s="69"/>
      <c r="F21" s="60"/>
      <c r="G21" s="50" t="s">
        <v>128</v>
      </c>
      <c r="H21" s="67">
        <f t="shared" si="1"/>
        <v>0</v>
      </c>
      <c r="I21" s="60">
        <f t="shared" si="1"/>
        <v>0</v>
      </c>
      <c r="J21" s="68">
        <f t="shared" si="1"/>
        <v>0</v>
      </c>
      <c r="K21" s="60">
        <f>H21*I21*J21</f>
        <v>0</v>
      </c>
      <c r="L21" s="52" t="s">
        <v>129</v>
      </c>
    </row>
    <row r="22" spans="1:12" ht="42.75" customHeight="1" thickBot="1">
      <c r="A22" s="92" t="s">
        <v>169</v>
      </c>
      <c r="B22" s="65"/>
      <c r="C22" s="58"/>
      <c r="D22" s="95"/>
      <c r="E22" s="70"/>
      <c r="F22" s="60"/>
      <c r="G22" s="57" t="s">
        <v>170</v>
      </c>
      <c r="H22" s="67">
        <f>B22</f>
        <v>0</v>
      </c>
      <c r="I22" s="60">
        <f>C22</f>
        <v>0</v>
      </c>
      <c r="J22" s="79">
        <f>D22</f>
        <v>0</v>
      </c>
      <c r="K22" s="60">
        <f>H22*I22*J22</f>
        <v>0</v>
      </c>
      <c r="L22" s="52" t="s">
        <v>130</v>
      </c>
    </row>
    <row r="23" spans="1:12" ht="72.75" customHeight="1" thickBot="1">
      <c r="A23" s="78" t="s">
        <v>157</v>
      </c>
      <c r="B23" s="51" t="s">
        <v>89</v>
      </c>
      <c r="C23" s="51" t="s">
        <v>135</v>
      </c>
      <c r="D23" s="51" t="s">
        <v>88</v>
      </c>
      <c r="E23" s="51" t="s">
        <v>118</v>
      </c>
      <c r="F23" s="51"/>
      <c r="G23" s="50" t="str">
        <f>A23</f>
        <v>40歳未満の勤務医師、勤務歯科医師の賃金改善の内容</v>
      </c>
      <c r="H23" s="51" t="s">
        <v>119</v>
      </c>
      <c r="I23" s="51" t="s">
        <v>120</v>
      </c>
      <c r="J23" s="51" t="s">
        <v>121</v>
      </c>
      <c r="K23" s="51" t="s">
        <v>122</v>
      </c>
      <c r="L23" s="52" t="s">
        <v>90</v>
      </c>
    </row>
    <row r="24" spans="1:12" ht="50.25" customHeight="1">
      <c r="A24" s="57" t="s">
        <v>167</v>
      </c>
      <c r="B24" s="65"/>
      <c r="C24" s="58"/>
      <c r="D24" s="66"/>
      <c r="E24" s="58"/>
      <c r="F24" s="60"/>
      <c r="G24" s="57" t="s">
        <v>123</v>
      </c>
      <c r="H24" s="67">
        <f t="shared" ref="H24:J26" si="2">B24</f>
        <v>0</v>
      </c>
      <c r="I24" s="60">
        <f t="shared" si="2"/>
        <v>0</v>
      </c>
      <c r="J24" s="68">
        <f t="shared" si="2"/>
        <v>0</v>
      </c>
      <c r="K24" s="60">
        <f>H24*I24*J24</f>
        <v>0</v>
      </c>
      <c r="L24" s="52" t="s">
        <v>124</v>
      </c>
    </row>
    <row r="25" spans="1:12" ht="57" customHeight="1">
      <c r="A25" s="92" t="s">
        <v>168</v>
      </c>
      <c r="B25" s="65"/>
      <c r="C25" s="58"/>
      <c r="D25" s="66"/>
      <c r="E25" s="58"/>
      <c r="F25" s="60"/>
      <c r="G25" s="57" t="s">
        <v>125</v>
      </c>
      <c r="H25" s="67">
        <f t="shared" si="2"/>
        <v>0</v>
      </c>
      <c r="I25" s="60">
        <f t="shared" si="2"/>
        <v>0</v>
      </c>
      <c r="J25" s="68">
        <f t="shared" si="2"/>
        <v>0</v>
      </c>
      <c r="K25" s="60">
        <f>H25*I25*J25</f>
        <v>0</v>
      </c>
      <c r="L25" s="52" t="s">
        <v>126</v>
      </c>
    </row>
    <row r="26" spans="1:12" ht="80.25" customHeight="1">
      <c r="A26" s="50" t="s">
        <v>127</v>
      </c>
      <c r="B26" s="65"/>
      <c r="C26" s="58"/>
      <c r="D26" s="66"/>
      <c r="E26" s="69"/>
      <c r="F26" s="60"/>
      <c r="G26" s="50" t="s">
        <v>137</v>
      </c>
      <c r="H26" s="67">
        <f t="shared" si="2"/>
        <v>0</v>
      </c>
      <c r="I26" s="60">
        <f t="shared" si="2"/>
        <v>0</v>
      </c>
      <c r="J26" s="68">
        <f t="shared" si="2"/>
        <v>0</v>
      </c>
      <c r="K26" s="60">
        <f>H26*I26*J26</f>
        <v>0</v>
      </c>
      <c r="L26" s="52" t="s">
        <v>129</v>
      </c>
    </row>
    <row r="27" spans="1:12" ht="43.5" customHeight="1" thickBot="1">
      <c r="A27" s="92" t="s">
        <v>169</v>
      </c>
      <c r="B27" s="65"/>
      <c r="C27" s="58"/>
      <c r="D27" s="95"/>
      <c r="E27" s="70"/>
      <c r="F27" s="60"/>
      <c r="G27" s="57" t="s">
        <v>170</v>
      </c>
      <c r="H27" s="67">
        <f>B27</f>
        <v>0</v>
      </c>
      <c r="I27" s="60">
        <f>C27</f>
        <v>0</v>
      </c>
      <c r="J27" s="79">
        <f>D27</f>
        <v>0</v>
      </c>
      <c r="K27" s="60">
        <f>H27*I27*J27</f>
        <v>0</v>
      </c>
      <c r="L27" s="52" t="s">
        <v>130</v>
      </c>
    </row>
    <row r="28" spans="1:12" ht="72.75" customHeight="1" thickBot="1">
      <c r="A28" s="78" t="s">
        <v>136</v>
      </c>
      <c r="B28" s="51" t="s">
        <v>89</v>
      </c>
      <c r="C28" s="51" t="s">
        <v>135</v>
      </c>
      <c r="D28" s="51" t="s">
        <v>88</v>
      </c>
      <c r="E28" s="51" t="s">
        <v>118</v>
      </c>
      <c r="F28" s="51"/>
      <c r="G28" s="50" t="str">
        <f>A28</f>
        <v>事務職員の賃金改善の内容</v>
      </c>
      <c r="H28" s="51" t="s">
        <v>119</v>
      </c>
      <c r="I28" s="51" t="s">
        <v>120</v>
      </c>
      <c r="J28" s="51" t="s">
        <v>121</v>
      </c>
      <c r="K28" s="51" t="s">
        <v>122</v>
      </c>
      <c r="L28" s="52" t="s">
        <v>90</v>
      </c>
    </row>
    <row r="29" spans="1:12" ht="50.25" customHeight="1">
      <c r="A29" s="57" t="s">
        <v>167</v>
      </c>
      <c r="B29" s="65"/>
      <c r="C29" s="58"/>
      <c r="D29" s="66"/>
      <c r="E29" s="58"/>
      <c r="F29" s="60"/>
      <c r="G29" s="57" t="s">
        <v>123</v>
      </c>
      <c r="H29" s="67">
        <f t="shared" ref="H29:J31" si="3">B29</f>
        <v>0</v>
      </c>
      <c r="I29" s="60">
        <f t="shared" si="3"/>
        <v>0</v>
      </c>
      <c r="J29" s="68">
        <f t="shared" si="3"/>
        <v>0</v>
      </c>
      <c r="K29" s="60">
        <f>H29*I29*J29</f>
        <v>0</v>
      </c>
      <c r="L29" s="52" t="s">
        <v>124</v>
      </c>
    </row>
    <row r="30" spans="1:12" ht="57" customHeight="1">
      <c r="A30" s="92" t="s">
        <v>168</v>
      </c>
      <c r="B30" s="65"/>
      <c r="C30" s="58"/>
      <c r="D30" s="66"/>
      <c r="E30" s="58"/>
      <c r="F30" s="60"/>
      <c r="G30" s="57" t="s">
        <v>125</v>
      </c>
      <c r="H30" s="67">
        <f t="shared" si="3"/>
        <v>0</v>
      </c>
      <c r="I30" s="60">
        <f t="shared" si="3"/>
        <v>0</v>
      </c>
      <c r="J30" s="68">
        <f t="shared" si="3"/>
        <v>0</v>
      </c>
      <c r="K30" s="60">
        <f>H30*I30*J30</f>
        <v>0</v>
      </c>
      <c r="L30" s="52" t="s">
        <v>126</v>
      </c>
    </row>
    <row r="31" spans="1:12" ht="80.25" customHeight="1">
      <c r="A31" s="50" t="s">
        <v>127</v>
      </c>
      <c r="B31" s="65"/>
      <c r="C31" s="58"/>
      <c r="D31" s="66"/>
      <c r="E31" s="69"/>
      <c r="F31" s="60"/>
      <c r="G31" s="50" t="s">
        <v>137</v>
      </c>
      <c r="H31" s="67">
        <f t="shared" si="3"/>
        <v>0</v>
      </c>
      <c r="I31" s="60">
        <f t="shared" si="3"/>
        <v>0</v>
      </c>
      <c r="J31" s="68">
        <f t="shared" si="3"/>
        <v>0</v>
      </c>
      <c r="K31" s="60">
        <f>H31*I31*J31</f>
        <v>0</v>
      </c>
      <c r="L31" s="52" t="s">
        <v>129</v>
      </c>
    </row>
    <row r="32" spans="1:12" ht="43.5" customHeight="1" thickBot="1">
      <c r="A32" s="92" t="s">
        <v>169</v>
      </c>
      <c r="B32" s="65"/>
      <c r="C32" s="58"/>
      <c r="D32" s="95"/>
      <c r="E32" s="70"/>
      <c r="F32" s="60"/>
      <c r="G32" s="57" t="s">
        <v>170</v>
      </c>
      <c r="H32" s="67">
        <f>B32</f>
        <v>0</v>
      </c>
      <c r="I32" s="60">
        <f>C32</f>
        <v>0</v>
      </c>
      <c r="J32" s="79">
        <f>D32</f>
        <v>0</v>
      </c>
      <c r="K32" s="60">
        <f>H32*I32*J32</f>
        <v>0</v>
      </c>
      <c r="L32" s="52" t="s">
        <v>130</v>
      </c>
    </row>
    <row r="33" spans="1:12" ht="72.75" customHeight="1" thickBot="1">
      <c r="A33" s="78" t="s">
        <v>150</v>
      </c>
      <c r="B33" s="51" t="s">
        <v>89</v>
      </c>
      <c r="C33" s="51" t="s">
        <v>135</v>
      </c>
      <c r="D33" s="51" t="s">
        <v>88</v>
      </c>
      <c r="E33" s="51" t="s">
        <v>118</v>
      </c>
      <c r="F33" s="51"/>
      <c r="G33" s="50" t="str">
        <f>A33</f>
        <v>看護補助者の賃金改善の内容</v>
      </c>
      <c r="H33" s="51" t="s">
        <v>119</v>
      </c>
      <c r="I33" s="51" t="s">
        <v>120</v>
      </c>
      <c r="J33" s="51" t="s">
        <v>121</v>
      </c>
      <c r="K33" s="51" t="s">
        <v>122</v>
      </c>
      <c r="L33" s="52" t="s">
        <v>90</v>
      </c>
    </row>
    <row r="34" spans="1:12" ht="50.25" customHeight="1">
      <c r="A34" s="57" t="s">
        <v>167</v>
      </c>
      <c r="B34" s="65"/>
      <c r="C34" s="58"/>
      <c r="D34" s="66"/>
      <c r="E34" s="58"/>
      <c r="F34" s="60"/>
      <c r="G34" s="57" t="s">
        <v>123</v>
      </c>
      <c r="H34" s="67">
        <f t="shared" ref="H34:J36" si="4">B34</f>
        <v>0</v>
      </c>
      <c r="I34" s="60">
        <f t="shared" si="4"/>
        <v>0</v>
      </c>
      <c r="J34" s="68">
        <f t="shared" si="4"/>
        <v>0</v>
      </c>
      <c r="K34" s="60">
        <f>H34*I34*J34</f>
        <v>0</v>
      </c>
      <c r="L34" s="52" t="s">
        <v>124</v>
      </c>
    </row>
    <row r="35" spans="1:12" ht="57" customHeight="1">
      <c r="A35" s="92" t="s">
        <v>168</v>
      </c>
      <c r="B35" s="65"/>
      <c r="C35" s="58"/>
      <c r="D35" s="66"/>
      <c r="E35" s="58"/>
      <c r="F35" s="60"/>
      <c r="G35" s="57" t="s">
        <v>125</v>
      </c>
      <c r="H35" s="67">
        <f t="shared" si="4"/>
        <v>0</v>
      </c>
      <c r="I35" s="60">
        <f t="shared" si="4"/>
        <v>0</v>
      </c>
      <c r="J35" s="68">
        <f t="shared" si="4"/>
        <v>0</v>
      </c>
      <c r="K35" s="60">
        <f>H35*I35*J35</f>
        <v>0</v>
      </c>
      <c r="L35" s="52" t="s">
        <v>126</v>
      </c>
    </row>
    <row r="36" spans="1:12" ht="80.25" customHeight="1">
      <c r="A36" s="50" t="s">
        <v>127</v>
      </c>
      <c r="B36" s="65"/>
      <c r="C36" s="58"/>
      <c r="D36" s="66"/>
      <c r="E36" s="69"/>
      <c r="F36" s="60"/>
      <c r="G36" s="50" t="s">
        <v>137</v>
      </c>
      <c r="H36" s="67">
        <f t="shared" si="4"/>
        <v>0</v>
      </c>
      <c r="I36" s="60">
        <f t="shared" si="4"/>
        <v>0</v>
      </c>
      <c r="J36" s="68">
        <f t="shared" si="4"/>
        <v>0</v>
      </c>
      <c r="K36" s="60">
        <f>H36*I36*J36</f>
        <v>0</v>
      </c>
      <c r="L36" s="52" t="s">
        <v>129</v>
      </c>
    </row>
    <row r="37" spans="1:12" ht="43.5" customHeight="1" thickBot="1">
      <c r="A37" s="92" t="s">
        <v>169</v>
      </c>
      <c r="B37" s="65"/>
      <c r="C37" s="58"/>
      <c r="D37" s="95"/>
      <c r="E37" s="70"/>
      <c r="F37" s="60"/>
      <c r="G37" s="57" t="s">
        <v>170</v>
      </c>
      <c r="H37" s="67">
        <f>B37</f>
        <v>0</v>
      </c>
      <c r="I37" s="60">
        <f>C37</f>
        <v>0</v>
      </c>
      <c r="J37" s="79">
        <f>D37</f>
        <v>0</v>
      </c>
      <c r="K37" s="60">
        <f>H37*I37*J37</f>
        <v>0</v>
      </c>
      <c r="L37" s="52" t="s">
        <v>130</v>
      </c>
    </row>
    <row r="38" spans="1:12" ht="72.75" customHeight="1" thickBot="1">
      <c r="A38" s="78" t="s">
        <v>158</v>
      </c>
      <c r="B38" s="51" t="s">
        <v>89</v>
      </c>
      <c r="C38" s="51" t="s">
        <v>135</v>
      </c>
      <c r="D38" s="51" t="s">
        <v>88</v>
      </c>
      <c r="E38" s="51" t="s">
        <v>118</v>
      </c>
      <c r="F38" s="51"/>
      <c r="G38" s="50" t="str">
        <f>A38</f>
        <v>歯科衛生士の賃金改善の内容</v>
      </c>
      <c r="H38" s="51" t="s">
        <v>119</v>
      </c>
      <c r="I38" s="51" t="s">
        <v>120</v>
      </c>
      <c r="J38" s="51" t="s">
        <v>121</v>
      </c>
      <c r="K38" s="51" t="s">
        <v>122</v>
      </c>
      <c r="L38" s="52" t="s">
        <v>90</v>
      </c>
    </row>
    <row r="39" spans="1:12" ht="50.25" customHeight="1">
      <c r="A39" s="57" t="s">
        <v>167</v>
      </c>
      <c r="B39" s="65"/>
      <c r="C39" s="58"/>
      <c r="D39" s="66"/>
      <c r="E39" s="58"/>
      <c r="F39" s="60"/>
      <c r="G39" s="57" t="s">
        <v>123</v>
      </c>
      <c r="H39" s="67">
        <f t="shared" ref="H39:J41" si="5">B39</f>
        <v>0</v>
      </c>
      <c r="I39" s="60">
        <f t="shared" si="5"/>
        <v>0</v>
      </c>
      <c r="J39" s="68">
        <f t="shared" si="5"/>
        <v>0</v>
      </c>
      <c r="K39" s="60">
        <f>H39*I39*J39</f>
        <v>0</v>
      </c>
      <c r="L39" s="52" t="s">
        <v>124</v>
      </c>
    </row>
    <row r="40" spans="1:12" ht="57" customHeight="1">
      <c r="A40" s="92" t="s">
        <v>168</v>
      </c>
      <c r="B40" s="65"/>
      <c r="C40" s="58"/>
      <c r="D40" s="66"/>
      <c r="E40" s="58"/>
      <c r="F40" s="60"/>
      <c r="G40" s="57" t="s">
        <v>125</v>
      </c>
      <c r="H40" s="67">
        <f t="shared" si="5"/>
        <v>0</v>
      </c>
      <c r="I40" s="60">
        <f t="shared" si="5"/>
        <v>0</v>
      </c>
      <c r="J40" s="68">
        <f t="shared" si="5"/>
        <v>0</v>
      </c>
      <c r="K40" s="60">
        <f>H40*I40*J40</f>
        <v>0</v>
      </c>
      <c r="L40" s="52" t="s">
        <v>126</v>
      </c>
    </row>
    <row r="41" spans="1:12" ht="80.25" customHeight="1">
      <c r="A41" s="50" t="s">
        <v>127</v>
      </c>
      <c r="B41" s="65"/>
      <c r="C41" s="58"/>
      <c r="D41" s="66"/>
      <c r="E41" s="69"/>
      <c r="F41" s="60"/>
      <c r="G41" s="50" t="s">
        <v>137</v>
      </c>
      <c r="H41" s="67">
        <f t="shared" si="5"/>
        <v>0</v>
      </c>
      <c r="I41" s="60">
        <f t="shared" si="5"/>
        <v>0</v>
      </c>
      <c r="J41" s="68">
        <f t="shared" si="5"/>
        <v>0</v>
      </c>
      <c r="K41" s="60">
        <f>H41*I41*J41</f>
        <v>0</v>
      </c>
      <c r="L41" s="52" t="s">
        <v>129</v>
      </c>
    </row>
    <row r="42" spans="1:12" ht="43.5" customHeight="1" thickBot="1">
      <c r="A42" s="92" t="s">
        <v>169</v>
      </c>
      <c r="B42" s="65"/>
      <c r="C42" s="58"/>
      <c r="D42" s="95"/>
      <c r="E42" s="70"/>
      <c r="F42" s="60"/>
      <c r="G42" s="57" t="s">
        <v>170</v>
      </c>
      <c r="H42" s="67">
        <f>B42</f>
        <v>0</v>
      </c>
      <c r="I42" s="60">
        <f>C42</f>
        <v>0</v>
      </c>
      <c r="J42" s="79">
        <f>D42</f>
        <v>0</v>
      </c>
      <c r="K42" s="60">
        <f>H42*I42*J42</f>
        <v>0</v>
      </c>
      <c r="L42" s="52" t="s">
        <v>130</v>
      </c>
    </row>
    <row r="43" spans="1:12" ht="72.75" customHeight="1" thickBot="1">
      <c r="A43" s="78" t="s">
        <v>134</v>
      </c>
      <c r="B43" s="51" t="s">
        <v>89</v>
      </c>
      <c r="C43" s="51" t="s">
        <v>135</v>
      </c>
      <c r="D43" s="51" t="s">
        <v>88</v>
      </c>
      <c r="E43" s="51" t="s">
        <v>118</v>
      </c>
      <c r="F43" s="51"/>
      <c r="G43" s="50" t="str">
        <f>A43</f>
        <v>薬剤師の賃金改善の内容</v>
      </c>
      <c r="H43" s="51" t="s">
        <v>119</v>
      </c>
      <c r="I43" s="51" t="s">
        <v>120</v>
      </c>
      <c r="J43" s="51" t="s">
        <v>121</v>
      </c>
      <c r="K43" s="51" t="s">
        <v>122</v>
      </c>
      <c r="L43" s="52" t="s">
        <v>90</v>
      </c>
    </row>
    <row r="44" spans="1:12" ht="50.25" customHeight="1">
      <c r="A44" s="57" t="s">
        <v>167</v>
      </c>
      <c r="B44" s="65"/>
      <c r="C44" s="58"/>
      <c r="D44" s="66"/>
      <c r="E44" s="58"/>
      <c r="F44" s="60"/>
      <c r="G44" s="57" t="s">
        <v>123</v>
      </c>
      <c r="H44" s="67">
        <f t="shared" ref="H44:J46" si="6">B44</f>
        <v>0</v>
      </c>
      <c r="I44" s="60">
        <f t="shared" si="6"/>
        <v>0</v>
      </c>
      <c r="J44" s="68">
        <f t="shared" si="6"/>
        <v>0</v>
      </c>
      <c r="K44" s="60">
        <f>H44*I44*J44</f>
        <v>0</v>
      </c>
      <c r="L44" s="52" t="s">
        <v>124</v>
      </c>
    </row>
    <row r="45" spans="1:12" ht="57" customHeight="1">
      <c r="A45" s="92" t="s">
        <v>168</v>
      </c>
      <c r="B45" s="65"/>
      <c r="C45" s="58"/>
      <c r="D45" s="66"/>
      <c r="E45" s="58"/>
      <c r="F45" s="60"/>
      <c r="G45" s="57" t="s">
        <v>125</v>
      </c>
      <c r="H45" s="67">
        <f t="shared" si="6"/>
        <v>0</v>
      </c>
      <c r="I45" s="60">
        <f t="shared" si="6"/>
        <v>0</v>
      </c>
      <c r="J45" s="68">
        <f t="shared" si="6"/>
        <v>0</v>
      </c>
      <c r="K45" s="60">
        <f>H45*I45*J45</f>
        <v>0</v>
      </c>
      <c r="L45" s="52" t="s">
        <v>126</v>
      </c>
    </row>
    <row r="46" spans="1:12" ht="80.25" customHeight="1">
      <c r="A46" s="50" t="s">
        <v>127</v>
      </c>
      <c r="B46" s="65"/>
      <c r="C46" s="58"/>
      <c r="D46" s="66"/>
      <c r="E46" s="69"/>
      <c r="F46" s="60"/>
      <c r="G46" s="50" t="s">
        <v>137</v>
      </c>
      <c r="H46" s="67">
        <f t="shared" si="6"/>
        <v>0</v>
      </c>
      <c r="I46" s="60">
        <f t="shared" si="6"/>
        <v>0</v>
      </c>
      <c r="J46" s="68">
        <f t="shared" si="6"/>
        <v>0</v>
      </c>
      <c r="K46" s="60">
        <f>H46*I46*J46</f>
        <v>0</v>
      </c>
      <c r="L46" s="52" t="s">
        <v>129</v>
      </c>
    </row>
    <row r="47" spans="1:12" ht="43.5" customHeight="1">
      <c r="A47" s="92" t="s">
        <v>169</v>
      </c>
      <c r="B47" s="65"/>
      <c r="C47" s="58"/>
      <c r="D47" s="95"/>
      <c r="E47" s="70"/>
      <c r="F47" s="60"/>
      <c r="G47" s="57" t="s">
        <v>170</v>
      </c>
      <c r="H47" s="67">
        <f>B47</f>
        <v>0</v>
      </c>
      <c r="I47" s="60">
        <f>C47</f>
        <v>0</v>
      </c>
      <c r="J47" s="79">
        <f>D47</f>
        <v>0</v>
      </c>
      <c r="K47" s="60">
        <f>H47*I47*J47</f>
        <v>0</v>
      </c>
      <c r="L47" s="52" t="s">
        <v>130</v>
      </c>
    </row>
    <row r="48" spans="1:12" ht="72.75" customHeight="1">
      <c r="A48" s="94" t="s">
        <v>151</v>
      </c>
      <c r="B48" s="51" t="s">
        <v>89</v>
      </c>
      <c r="C48" s="51" t="s">
        <v>135</v>
      </c>
      <c r="D48" s="51" t="s">
        <v>88</v>
      </c>
      <c r="E48" s="51" t="s">
        <v>118</v>
      </c>
      <c r="F48" s="51"/>
      <c r="G48" s="50" t="str">
        <f>A48</f>
        <v>（上記職種以外の職員）
その他職員の賃金改善の内容</v>
      </c>
      <c r="H48" s="51" t="s">
        <v>119</v>
      </c>
      <c r="I48" s="51" t="s">
        <v>120</v>
      </c>
      <c r="J48" s="51" t="s">
        <v>121</v>
      </c>
      <c r="K48" s="51" t="s">
        <v>122</v>
      </c>
      <c r="L48" s="52" t="s">
        <v>90</v>
      </c>
    </row>
    <row r="49" spans="1:12" ht="50.25" customHeight="1">
      <c r="A49" s="57" t="s">
        <v>167</v>
      </c>
      <c r="B49" s="65"/>
      <c r="C49" s="58"/>
      <c r="D49" s="66"/>
      <c r="E49" s="58"/>
      <c r="F49" s="60"/>
      <c r="G49" s="57" t="s">
        <v>123</v>
      </c>
      <c r="H49" s="67">
        <f t="shared" ref="H49:J51" si="7">B49</f>
        <v>0</v>
      </c>
      <c r="I49" s="60">
        <f t="shared" si="7"/>
        <v>0</v>
      </c>
      <c r="J49" s="68">
        <f t="shared" si="7"/>
        <v>0</v>
      </c>
      <c r="K49" s="60">
        <f>H49*I49*J49</f>
        <v>0</v>
      </c>
      <c r="L49" s="52" t="s">
        <v>124</v>
      </c>
    </row>
    <row r="50" spans="1:12" ht="57" customHeight="1">
      <c r="A50" s="92" t="s">
        <v>168</v>
      </c>
      <c r="B50" s="65"/>
      <c r="C50" s="58"/>
      <c r="D50" s="66"/>
      <c r="E50" s="58"/>
      <c r="F50" s="60"/>
      <c r="G50" s="57" t="s">
        <v>125</v>
      </c>
      <c r="H50" s="67">
        <f t="shared" si="7"/>
        <v>0</v>
      </c>
      <c r="I50" s="60">
        <f t="shared" si="7"/>
        <v>0</v>
      </c>
      <c r="J50" s="68">
        <f t="shared" si="7"/>
        <v>0</v>
      </c>
      <c r="K50" s="60">
        <f>H50*I50*J50</f>
        <v>0</v>
      </c>
      <c r="L50" s="52" t="s">
        <v>126</v>
      </c>
    </row>
    <row r="51" spans="1:12" ht="80.25" customHeight="1">
      <c r="A51" s="50" t="s">
        <v>127</v>
      </c>
      <c r="B51" s="65"/>
      <c r="C51" s="58"/>
      <c r="D51" s="66"/>
      <c r="E51" s="69"/>
      <c r="F51" s="60"/>
      <c r="G51" s="50" t="s">
        <v>137</v>
      </c>
      <c r="H51" s="67">
        <f t="shared" si="7"/>
        <v>0</v>
      </c>
      <c r="I51" s="60">
        <f t="shared" si="7"/>
        <v>0</v>
      </c>
      <c r="J51" s="68">
        <f t="shared" si="7"/>
        <v>0</v>
      </c>
      <c r="K51" s="60">
        <f>H51*I51*J51</f>
        <v>0</v>
      </c>
      <c r="L51" s="52" t="s">
        <v>129</v>
      </c>
    </row>
    <row r="52" spans="1:12" ht="43.5" customHeight="1">
      <c r="A52" s="92" t="s">
        <v>169</v>
      </c>
      <c r="B52" s="65"/>
      <c r="C52" s="58"/>
      <c r="D52" s="95"/>
      <c r="E52" s="70"/>
      <c r="F52" s="60"/>
      <c r="G52" s="57" t="s">
        <v>170</v>
      </c>
      <c r="H52" s="67">
        <f>B52</f>
        <v>0</v>
      </c>
      <c r="I52" s="60">
        <f>C52</f>
        <v>0</v>
      </c>
      <c r="J52" s="79">
        <f>D52</f>
        <v>0</v>
      </c>
      <c r="K52" s="60">
        <f>H52*I52*J52</f>
        <v>0</v>
      </c>
      <c r="L52" s="52" t="s">
        <v>130</v>
      </c>
    </row>
  </sheetData>
  <mergeCells count="7">
    <mergeCell ref="A17:K17"/>
    <mergeCell ref="A2:K2"/>
    <mergeCell ref="A10:F10"/>
    <mergeCell ref="G10:K10"/>
    <mergeCell ref="A16:F16"/>
    <mergeCell ref="G16:J16"/>
    <mergeCell ref="A7:D7"/>
  </mergeCells>
  <phoneticPr fontId="37"/>
  <conditionalFormatting sqref="A13">
    <cfRule type="expression" dxfId="237" priority="54">
      <formula>#REF!="×"</formula>
    </cfRule>
  </conditionalFormatting>
  <conditionalFormatting sqref="A15">
    <cfRule type="expression" dxfId="236" priority="53">
      <formula>#REF!="×"</formula>
    </cfRule>
  </conditionalFormatting>
  <conditionalFormatting sqref="A20">
    <cfRule type="expression" dxfId="235" priority="50">
      <formula>#REF!="×"</formula>
    </cfRule>
  </conditionalFormatting>
  <conditionalFormatting sqref="A22">
    <cfRule type="expression" dxfId="234" priority="49">
      <formula>#REF!="×"</formula>
    </cfRule>
  </conditionalFormatting>
  <conditionalFormatting sqref="A25">
    <cfRule type="expression" dxfId="233" priority="46">
      <formula>#REF!="×"</formula>
    </cfRule>
  </conditionalFormatting>
  <conditionalFormatting sqref="A27">
    <cfRule type="expression" dxfId="232" priority="45">
      <formula>#REF!="×"</formula>
    </cfRule>
  </conditionalFormatting>
  <conditionalFormatting sqref="A30">
    <cfRule type="expression" dxfId="231" priority="42">
      <formula>#REF!="×"</formula>
    </cfRule>
  </conditionalFormatting>
  <conditionalFormatting sqref="A32">
    <cfRule type="expression" dxfId="230" priority="41">
      <formula>#REF!="×"</formula>
    </cfRule>
  </conditionalFormatting>
  <conditionalFormatting sqref="A35">
    <cfRule type="expression" dxfId="229" priority="38">
      <formula>#REF!="×"</formula>
    </cfRule>
  </conditionalFormatting>
  <conditionalFormatting sqref="A37">
    <cfRule type="expression" dxfId="228" priority="37">
      <formula>#REF!="×"</formula>
    </cfRule>
  </conditionalFormatting>
  <conditionalFormatting sqref="A40">
    <cfRule type="expression" dxfId="227" priority="34">
      <formula>#REF!="×"</formula>
    </cfRule>
  </conditionalFormatting>
  <conditionalFormatting sqref="A42">
    <cfRule type="expression" dxfId="226" priority="33">
      <formula>#REF!="×"</formula>
    </cfRule>
  </conditionalFormatting>
  <conditionalFormatting sqref="A45">
    <cfRule type="expression" dxfId="225" priority="30">
      <formula>#REF!="×"</formula>
    </cfRule>
  </conditionalFormatting>
  <conditionalFormatting sqref="A47">
    <cfRule type="expression" dxfId="224" priority="29">
      <formula>#REF!="×"</formula>
    </cfRule>
  </conditionalFormatting>
  <conditionalFormatting sqref="A50">
    <cfRule type="expression" dxfId="223" priority="26">
      <formula>#REF!="×"</formula>
    </cfRule>
  </conditionalFormatting>
  <conditionalFormatting sqref="A52">
    <cfRule type="expression" dxfId="222" priority="25">
      <formula>#REF!="×"</formula>
    </cfRule>
  </conditionalFormatting>
  <conditionalFormatting sqref="A12:D12 B13:D13">
    <cfRule type="expression" dxfId="221" priority="56">
      <formula>$F$2="×"</formula>
    </cfRule>
  </conditionalFormatting>
  <conditionalFormatting sqref="A14:D14">
    <cfRule type="expression" dxfId="220" priority="55">
      <formula>$F$2="×"</formula>
    </cfRule>
  </conditionalFormatting>
  <conditionalFormatting sqref="A19:D19 B20:D20">
    <cfRule type="expression" dxfId="219" priority="52">
      <formula>$F$2="×"</formula>
    </cfRule>
  </conditionalFormatting>
  <conditionalFormatting sqref="A21:D21">
    <cfRule type="expression" dxfId="218" priority="51">
      <formula>$F$2="×"</formula>
    </cfRule>
  </conditionalFormatting>
  <conditionalFormatting sqref="A24:D24 B25:D25">
    <cfRule type="expression" dxfId="217" priority="48">
      <formula>$F$2="×"</formula>
    </cfRule>
  </conditionalFormatting>
  <conditionalFormatting sqref="A26:D26">
    <cfRule type="expression" dxfId="216" priority="47">
      <formula>$F$2="×"</formula>
    </cfRule>
  </conditionalFormatting>
  <conditionalFormatting sqref="A29:D29 B30:D30">
    <cfRule type="expression" dxfId="215" priority="44">
      <formula>$F$2="×"</formula>
    </cfRule>
  </conditionalFormatting>
  <conditionalFormatting sqref="A31:D31">
    <cfRule type="expression" dxfId="214" priority="43">
      <formula>$F$2="×"</formula>
    </cfRule>
  </conditionalFormatting>
  <conditionalFormatting sqref="A34:D34 B35:D35">
    <cfRule type="expression" dxfId="213" priority="40">
      <formula>$F$2="×"</formula>
    </cfRule>
  </conditionalFormatting>
  <conditionalFormatting sqref="A36:D36">
    <cfRule type="expression" dxfId="212" priority="39">
      <formula>$F$2="×"</formula>
    </cfRule>
  </conditionalFormatting>
  <conditionalFormatting sqref="A39:D39 B40:D40">
    <cfRule type="expression" dxfId="211" priority="36">
      <formula>$F$2="×"</formula>
    </cfRule>
  </conditionalFormatting>
  <conditionalFormatting sqref="A41:D41">
    <cfRule type="expression" dxfId="210" priority="35">
      <formula>$F$2="×"</formula>
    </cfRule>
  </conditionalFormatting>
  <conditionalFormatting sqref="A44:D44 B45:D45">
    <cfRule type="expression" dxfId="209" priority="32">
      <formula>$F$2="×"</formula>
    </cfRule>
  </conditionalFormatting>
  <conditionalFormatting sqref="A46:D46">
    <cfRule type="expression" dxfId="208" priority="31">
      <formula>$F$2="×"</formula>
    </cfRule>
  </conditionalFormatting>
  <conditionalFormatting sqref="A49:D49 B50:D50">
    <cfRule type="expression" dxfId="207" priority="28">
      <formula>$F$2="×"</formula>
    </cfRule>
  </conditionalFormatting>
  <conditionalFormatting sqref="A51:D51">
    <cfRule type="expression" dxfId="206" priority="27">
      <formula>$F$2="×"</formula>
    </cfRule>
  </conditionalFormatting>
  <conditionalFormatting sqref="B15:F15">
    <cfRule type="expression" dxfId="205" priority="1">
      <formula>$F$2="×"</formula>
    </cfRule>
  </conditionalFormatting>
  <conditionalFormatting sqref="B22:K22">
    <cfRule type="expression" dxfId="204" priority="2">
      <formula>$F$2="×"</formula>
    </cfRule>
  </conditionalFormatting>
  <conditionalFormatting sqref="B27:K27">
    <cfRule type="expression" dxfId="203" priority="3">
      <formula>$F$2="×"</formula>
    </cfRule>
  </conditionalFormatting>
  <conditionalFormatting sqref="B32:K32">
    <cfRule type="expression" dxfId="202" priority="4">
      <formula>$F$2="×"</formula>
    </cfRule>
  </conditionalFormatting>
  <conditionalFormatting sqref="B37:K37">
    <cfRule type="expression" dxfId="201" priority="5">
      <formula>$F$2="×"</formula>
    </cfRule>
  </conditionalFormatting>
  <conditionalFormatting sqref="B42:K42">
    <cfRule type="expression" dxfId="200" priority="6">
      <formula>$F$2="×"</formula>
    </cfRule>
  </conditionalFormatting>
  <conditionalFormatting sqref="B47:K47">
    <cfRule type="expression" dxfId="199" priority="7">
      <formula>$F$2="×"</formula>
    </cfRule>
  </conditionalFormatting>
  <conditionalFormatting sqref="B52:K52">
    <cfRule type="expression" dxfId="198" priority="8">
      <formula>$F$2="×"</formula>
    </cfRule>
  </conditionalFormatting>
  <conditionalFormatting sqref="E12:K13">
    <cfRule type="expression" dxfId="197" priority="98">
      <formula>$F$2="×"</formula>
    </cfRule>
  </conditionalFormatting>
  <conditionalFormatting sqref="E19:K20">
    <cfRule type="expression" dxfId="196" priority="97">
      <formula>$F$2="×"</formula>
    </cfRule>
  </conditionalFormatting>
  <conditionalFormatting sqref="E24:K25">
    <cfRule type="expression" dxfId="195" priority="96">
      <formula>$F$2="×"</formula>
    </cfRule>
  </conditionalFormatting>
  <conditionalFormatting sqref="E29:K30">
    <cfRule type="expression" dxfId="194" priority="94">
      <formula>$F$2="×"</formula>
    </cfRule>
  </conditionalFormatting>
  <conditionalFormatting sqref="E34:K35">
    <cfRule type="expression" dxfId="193" priority="95">
      <formula>$F$2="×"</formula>
    </cfRule>
  </conditionalFormatting>
  <conditionalFormatting sqref="E39:K40 F41:K41">
    <cfRule type="expression" dxfId="192" priority="60">
      <formula>$F$2="×"</formula>
    </cfRule>
  </conditionalFormatting>
  <conditionalFormatting sqref="E49:K50">
    <cfRule type="expression" dxfId="191" priority="92">
      <formula>$F$2="×"</formula>
    </cfRule>
  </conditionalFormatting>
  <conditionalFormatting sqref="F14:K14 K15:K16 A16:A17 F26:K26 F31:K31 F36:K36 E44:K45 F46:K46 F51:K51">
    <cfRule type="expression" dxfId="190" priority="89">
      <formula>$F$2="×"</formula>
    </cfRule>
  </conditionalFormatting>
  <conditionalFormatting sqref="F21:K21">
    <cfRule type="expression" dxfId="189" priority="90">
      <formula>$F$2="×"</formula>
    </cfRule>
  </conditionalFormatting>
  <conditionalFormatting sqref="G15:G16">
    <cfRule type="expression" dxfId="188" priority="24">
      <formula>$F$2="×"</formula>
    </cfRule>
  </conditionalFormatting>
  <conditionalFormatting sqref="H15:J15">
    <cfRule type="expression" dxfId="187" priority="16">
      <formula>$F$2="×"</formula>
    </cfRule>
  </conditionalFormatting>
  <printOptions horizontalCentered="1"/>
  <pageMargins left="0.70866141732283472" right="0.70866141732283472" top="0.74803149606299213" bottom="0.55118110236220474" header="0.31496062992125984" footer="0.31496062992125984"/>
  <pageSetup paperSize="9" scale="52" fitToHeight="0" orientation="landscape" r:id="rId1"/>
  <rowBreaks count="4" manualBreakCount="4">
    <brk id="16" max="10" man="1"/>
    <brk id="27" max="10" man="1"/>
    <brk id="37" max="10" man="1"/>
    <brk id="47" max="10"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20097-63D7-4172-9403-E4A4436822E1}">
  <sheetPr>
    <tabColor theme="9" tint="0.39997558519241921"/>
    <pageSetUpPr fitToPage="1"/>
  </sheetPr>
  <dimension ref="A1:J9"/>
  <sheetViews>
    <sheetView view="pageBreakPreview" zoomScale="80" zoomScaleNormal="115" zoomScaleSheetLayoutView="80" workbookViewId="0">
      <selection activeCell="A2" sqref="A2:K3"/>
    </sheetView>
  </sheetViews>
  <sheetFormatPr defaultColWidth="9" defaultRowHeight="13.5"/>
  <cols>
    <col min="1" max="1" width="37.875" style="53" customWidth="1"/>
    <col min="2" max="5" width="15.125" style="61" customWidth="1"/>
    <col min="6" max="6" width="16.5" style="61" customWidth="1"/>
    <col min="7" max="7" width="24.25" style="61" customWidth="1"/>
    <col min="8" max="8" width="19.75" style="61" customWidth="1"/>
    <col min="9" max="9" width="42.125" style="53" customWidth="1"/>
    <col min="10" max="10" width="52.125" style="55" customWidth="1"/>
    <col min="11" max="16" width="14.625" style="53" customWidth="1"/>
    <col min="17" max="17" width="18.875" style="53" customWidth="1"/>
    <col min="18" max="18" width="9" style="53"/>
    <col min="19" max="25" width="9" style="53" customWidth="1"/>
    <col min="26" max="16384" width="9" style="53"/>
  </cols>
  <sheetData>
    <row r="1" spans="1:10" ht="73.5" customHeight="1">
      <c r="A1" s="44" t="s">
        <v>162</v>
      </c>
      <c r="B1" s="114" t="s">
        <v>146</v>
      </c>
      <c r="C1" s="115"/>
      <c r="D1" s="115"/>
      <c r="E1" s="115"/>
      <c r="F1" s="115"/>
      <c r="G1" s="115"/>
      <c r="H1" s="115"/>
      <c r="I1" s="75" t="e">
        <f>#REF!</f>
        <v>#REF!</v>
      </c>
    </row>
    <row r="2" spans="1:10" ht="41.25" customHeight="1">
      <c r="A2" s="116" t="s">
        <v>147</v>
      </c>
      <c r="B2" s="117"/>
      <c r="C2" s="117"/>
      <c r="D2" s="117"/>
      <c r="E2" s="117"/>
      <c r="F2" s="117"/>
      <c r="G2" s="117"/>
      <c r="H2" s="117"/>
      <c r="I2" s="118" t="s">
        <v>79</v>
      </c>
      <c r="J2" s="120" t="s">
        <v>90</v>
      </c>
    </row>
    <row r="3" spans="1:10" ht="72.75" customHeight="1">
      <c r="A3" s="50" t="s">
        <v>138</v>
      </c>
      <c r="B3" s="51" t="s">
        <v>91</v>
      </c>
      <c r="C3" s="51" t="s">
        <v>92</v>
      </c>
      <c r="D3" s="51" t="s">
        <v>93</v>
      </c>
      <c r="E3" s="51" t="s">
        <v>94</v>
      </c>
      <c r="F3" s="51" t="s">
        <v>95</v>
      </c>
      <c r="G3" s="51" t="s">
        <v>96</v>
      </c>
      <c r="H3" s="51" t="s">
        <v>97</v>
      </c>
      <c r="I3" s="119"/>
      <c r="J3" s="120"/>
    </row>
    <row r="4" spans="1:10" ht="84.75" customHeight="1">
      <c r="A4" s="57" t="s">
        <v>171</v>
      </c>
      <c r="B4" s="58"/>
      <c r="C4" s="58"/>
      <c r="D4" s="39" t="e">
        <f>C4/B4</f>
        <v>#DIV/0!</v>
      </c>
      <c r="E4" s="40" t="e">
        <f>(D4-0.02)*B4</f>
        <v>#DIV/0!</v>
      </c>
      <c r="F4" s="41"/>
      <c r="G4" s="59"/>
      <c r="H4" s="43"/>
      <c r="I4" s="60">
        <f>F4*G4*H4</f>
        <v>0</v>
      </c>
      <c r="J4" s="52"/>
    </row>
    <row r="5" spans="1:10" ht="93.75" customHeight="1">
      <c r="A5" s="57" t="s">
        <v>172</v>
      </c>
      <c r="B5" s="58"/>
      <c r="C5" s="58"/>
      <c r="D5" s="39" t="e">
        <f>C5/B5</f>
        <v>#DIV/0!</v>
      </c>
      <c r="E5" s="40" t="e">
        <f>(D5-0.02)*B5</f>
        <v>#DIV/0!</v>
      </c>
      <c r="F5" s="41"/>
      <c r="G5" s="59"/>
      <c r="H5" s="43"/>
      <c r="I5" s="60">
        <f>F5*G5*H5</f>
        <v>0</v>
      </c>
      <c r="J5" s="52"/>
    </row>
    <row r="6" spans="1:10" ht="90" customHeight="1">
      <c r="A6" s="57" t="s">
        <v>139</v>
      </c>
      <c r="B6" s="121"/>
      <c r="C6" s="122"/>
      <c r="D6" s="122"/>
      <c r="E6" s="122"/>
      <c r="F6" s="122"/>
      <c r="G6" s="122"/>
      <c r="H6" s="122"/>
      <c r="I6" s="60">
        <v>0</v>
      </c>
      <c r="J6" s="52"/>
    </row>
    <row r="7" spans="1:10" ht="60.75" customHeight="1">
      <c r="A7" s="112" t="s">
        <v>140</v>
      </c>
      <c r="B7" s="113"/>
      <c r="C7" s="113"/>
      <c r="D7" s="113"/>
      <c r="E7" s="113"/>
      <c r="F7" s="113"/>
      <c r="G7" s="113"/>
      <c r="H7" s="113"/>
      <c r="I7" s="113"/>
    </row>
    <row r="9" spans="1:10">
      <c r="A9" s="55"/>
    </row>
  </sheetData>
  <mergeCells count="6">
    <mergeCell ref="A7:I7"/>
    <mergeCell ref="B1:H1"/>
    <mergeCell ref="A2:H2"/>
    <mergeCell ref="I2:I3"/>
    <mergeCell ref="J2:J3"/>
    <mergeCell ref="B6:H6"/>
  </mergeCells>
  <phoneticPr fontId="37"/>
  <conditionalFormatting sqref="A4:H5">
    <cfRule type="expression" dxfId="186" priority="1">
      <formula>#REF!="×"</formula>
    </cfRule>
  </conditionalFormatting>
  <conditionalFormatting sqref="I4:I6 A6:B6">
    <cfRule type="expression" dxfId="185" priority="2">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686EF-8A41-4F0C-AED6-E59D53AC594E}">
  <sheetPr>
    <tabColor rgb="FFFFFF00"/>
    <pageSetUpPr fitToPage="1"/>
  </sheetPr>
  <dimension ref="A1:M52"/>
  <sheetViews>
    <sheetView view="pageBreakPreview" zoomScale="80" zoomScaleNormal="85" zoomScaleSheetLayoutView="80" workbookViewId="0">
      <selection activeCell="K8" sqref="K8"/>
    </sheetView>
  </sheetViews>
  <sheetFormatPr defaultColWidth="9" defaultRowHeight="13.5"/>
  <cols>
    <col min="1" max="1" width="47.75" style="53" customWidth="1"/>
    <col min="2" max="4" width="15.125" style="61" customWidth="1"/>
    <col min="5" max="5" width="23.25" style="61" customWidth="1"/>
    <col min="6" max="6" width="18.75" style="53" customWidth="1"/>
    <col min="7" max="7" width="47.75" style="53" customWidth="1"/>
    <col min="8" max="10" width="15.125" style="61" customWidth="1"/>
    <col min="11" max="11" width="23.5" style="53" customWidth="1"/>
    <col min="12" max="12" width="167.875" style="55" customWidth="1"/>
    <col min="13" max="18" width="14.625" style="53" customWidth="1"/>
    <col min="19" max="19" width="18.875" style="53" customWidth="1"/>
    <col min="20" max="20" width="9" style="53"/>
    <col min="21" max="27" width="9" style="53" customWidth="1"/>
    <col min="28" max="16384" width="9" style="53"/>
  </cols>
  <sheetData>
    <row r="1" spans="1:13" s="31" customFormat="1" ht="25.5" customHeight="1">
      <c r="A1" s="44" t="s">
        <v>159</v>
      </c>
      <c r="B1" s="93" t="s">
        <v>173</v>
      </c>
      <c r="C1" s="32"/>
      <c r="D1" s="32"/>
      <c r="E1" s="32"/>
      <c r="F1" s="32"/>
      <c r="I1" s="32"/>
      <c r="J1" s="33" t="s">
        <v>85</v>
      </c>
      <c r="K1" s="34" t="s">
        <v>177</v>
      </c>
      <c r="M1" s="35"/>
    </row>
    <row r="2" spans="1:13" ht="46.5" customHeight="1">
      <c r="A2" s="101" t="s">
        <v>107</v>
      </c>
      <c r="B2" s="102"/>
      <c r="C2" s="102"/>
      <c r="D2" s="102"/>
      <c r="E2" s="102"/>
      <c r="F2" s="102"/>
      <c r="G2" s="102"/>
      <c r="H2" s="102"/>
      <c r="I2" s="102"/>
      <c r="J2" s="102"/>
      <c r="K2" s="102"/>
      <c r="L2" s="82" t="s">
        <v>108</v>
      </c>
    </row>
    <row r="3" spans="1:13" s="48" customFormat="1" ht="23.25" customHeight="1">
      <c r="A3" s="44" t="s">
        <v>104</v>
      </c>
      <c r="B3" s="44"/>
      <c r="C3" s="44"/>
      <c r="D3" s="44"/>
      <c r="E3" s="44"/>
      <c r="F3" s="44"/>
      <c r="G3" s="44"/>
      <c r="H3" s="44"/>
      <c r="I3" s="44"/>
      <c r="J3" s="44"/>
      <c r="K3" s="49" t="s">
        <v>163</v>
      </c>
      <c r="L3" s="44"/>
      <c r="M3" s="47"/>
    </row>
    <row r="4" spans="1:13" ht="30" customHeight="1">
      <c r="A4" s="62" t="s">
        <v>78</v>
      </c>
      <c r="B4" s="63"/>
      <c r="C4" s="63"/>
      <c r="D4" s="63"/>
      <c r="E4" s="63"/>
      <c r="F4" s="123"/>
      <c r="G4" s="62" t="s">
        <v>80</v>
      </c>
      <c r="H4" s="63"/>
      <c r="I4" s="63"/>
      <c r="J4" s="63"/>
      <c r="K4" s="29">
        <f>SUM($K$12:$K$16)</f>
        <v>185000</v>
      </c>
      <c r="L4" s="55" t="s">
        <v>109</v>
      </c>
    </row>
    <row r="5" spans="1:13" ht="30" customHeight="1">
      <c r="A5" s="46" t="s">
        <v>106</v>
      </c>
      <c r="B5" s="63"/>
      <c r="C5" s="63"/>
      <c r="D5" s="63"/>
      <c r="E5" s="63"/>
      <c r="F5" s="123"/>
      <c r="G5" s="73" t="s">
        <v>144</v>
      </c>
      <c r="H5" s="63"/>
      <c r="I5" s="63"/>
      <c r="J5" s="63"/>
      <c r="K5" s="29">
        <v>0</v>
      </c>
      <c r="L5" s="55" t="s">
        <v>110</v>
      </c>
    </row>
    <row r="6" spans="1:13" ht="30" customHeight="1">
      <c r="A6" s="62" t="s">
        <v>160</v>
      </c>
      <c r="B6" s="63"/>
      <c r="C6" s="63"/>
      <c r="D6" s="63"/>
      <c r="E6" s="63"/>
      <c r="F6" s="71" t="s">
        <v>105</v>
      </c>
      <c r="G6" s="64" t="s">
        <v>143</v>
      </c>
      <c r="H6" s="63"/>
      <c r="I6" s="63"/>
      <c r="J6" s="63"/>
      <c r="K6" s="29">
        <f>ROUNDDOWN(K4-K5,-3)</f>
        <v>185000</v>
      </c>
      <c r="L6" s="55" t="s">
        <v>111</v>
      </c>
    </row>
    <row r="7" spans="1:13" ht="30" customHeight="1">
      <c r="A7" s="110" t="s">
        <v>166</v>
      </c>
      <c r="B7" s="110"/>
      <c r="C7" s="110"/>
      <c r="D7" s="110"/>
      <c r="E7" s="90" t="s">
        <v>165</v>
      </c>
      <c r="F7" s="91" t="s">
        <v>174</v>
      </c>
      <c r="G7" s="64"/>
      <c r="H7" s="63"/>
      <c r="I7" s="63"/>
      <c r="J7" s="63"/>
      <c r="K7" s="29"/>
    </row>
    <row r="8" spans="1:13" ht="30" customHeight="1">
      <c r="A8" s="62" t="s">
        <v>112</v>
      </c>
      <c r="B8" s="63"/>
      <c r="C8" s="63"/>
      <c r="D8" s="63"/>
      <c r="E8" s="63"/>
      <c r="F8" s="29" t="str">
        <f>IF(K6&gt;=K8,"○","×")</f>
        <v>○</v>
      </c>
      <c r="G8" s="62" t="s">
        <v>142</v>
      </c>
      <c r="H8" s="63"/>
      <c r="I8" s="63"/>
      <c r="J8" s="63"/>
      <c r="K8" s="83">
        <v>150000</v>
      </c>
      <c r="L8" s="55" t="s">
        <v>113</v>
      </c>
    </row>
    <row r="9" spans="1:13" ht="30" customHeight="1">
      <c r="A9" s="62" t="s">
        <v>81</v>
      </c>
      <c r="B9" s="63"/>
      <c r="C9" s="63"/>
      <c r="D9" s="63"/>
      <c r="E9" s="63"/>
      <c r="F9" s="74">
        <f>K8-K9</f>
        <v>150000</v>
      </c>
      <c r="G9" s="62" t="s">
        <v>114</v>
      </c>
      <c r="H9" s="63"/>
      <c r="I9" s="63"/>
      <c r="J9" s="63"/>
      <c r="K9" s="29">
        <f>IF(ROUNDDOWN(K8-K6,-3)&lt;=0,0,ROUNDDOWN(K8-K6,-3))</f>
        <v>0</v>
      </c>
      <c r="L9" s="55" t="s">
        <v>115</v>
      </c>
    </row>
    <row r="10" spans="1:13" ht="41.25" customHeight="1" thickBot="1">
      <c r="A10" s="103" t="s">
        <v>141</v>
      </c>
      <c r="B10" s="103"/>
      <c r="C10" s="103"/>
      <c r="D10" s="103"/>
      <c r="E10" s="103"/>
      <c r="F10" s="103"/>
      <c r="G10" s="104" t="s">
        <v>79</v>
      </c>
      <c r="H10" s="104"/>
      <c r="I10" s="104"/>
      <c r="J10" s="104"/>
      <c r="K10" s="104"/>
      <c r="L10" s="56"/>
    </row>
    <row r="11" spans="1:13" ht="66" customHeight="1" thickBot="1">
      <c r="A11" s="77" t="s">
        <v>116</v>
      </c>
      <c r="B11" s="51" t="s">
        <v>89</v>
      </c>
      <c r="C11" s="51" t="s">
        <v>117</v>
      </c>
      <c r="D11" s="51" t="s">
        <v>88</v>
      </c>
      <c r="E11" s="51" t="s">
        <v>118</v>
      </c>
      <c r="F11" s="51"/>
      <c r="G11" s="50" t="str">
        <f>A11</f>
        <v>賃金改善（全体）の内容</v>
      </c>
      <c r="H11" s="51" t="s">
        <v>119</v>
      </c>
      <c r="I11" s="51" t="s">
        <v>120</v>
      </c>
      <c r="J11" s="51" t="s">
        <v>121</v>
      </c>
      <c r="K11" s="51" t="s">
        <v>122</v>
      </c>
      <c r="L11" s="52" t="s">
        <v>90</v>
      </c>
    </row>
    <row r="12" spans="1:13" ht="50.25" customHeight="1">
      <c r="A12" s="57" t="s">
        <v>167</v>
      </c>
      <c r="B12" s="36">
        <v>5</v>
      </c>
      <c r="C12" s="37">
        <v>2500</v>
      </c>
      <c r="D12" s="38">
        <v>6</v>
      </c>
      <c r="E12" s="37">
        <v>2500</v>
      </c>
      <c r="F12" s="60"/>
      <c r="G12" s="57" t="s">
        <v>123</v>
      </c>
      <c r="H12" s="67">
        <f t="shared" ref="H12:J14" si="0">B12</f>
        <v>5</v>
      </c>
      <c r="I12" s="60">
        <f t="shared" si="0"/>
        <v>2500</v>
      </c>
      <c r="J12" s="68">
        <f t="shared" si="0"/>
        <v>6</v>
      </c>
      <c r="K12" s="60">
        <f>H12*I12*J12</f>
        <v>75000</v>
      </c>
      <c r="L12" s="52" t="s">
        <v>124</v>
      </c>
    </row>
    <row r="13" spans="1:13" ht="57" customHeight="1">
      <c r="A13" s="92" t="s">
        <v>168</v>
      </c>
      <c r="B13" s="65"/>
      <c r="C13" s="58"/>
      <c r="D13" s="66"/>
      <c r="E13" s="58"/>
      <c r="F13" s="60"/>
      <c r="G13" s="57" t="s">
        <v>125</v>
      </c>
      <c r="H13" s="67">
        <f t="shared" si="0"/>
        <v>0</v>
      </c>
      <c r="I13" s="60">
        <f t="shared" si="0"/>
        <v>0</v>
      </c>
      <c r="J13" s="68">
        <f t="shared" si="0"/>
        <v>0</v>
      </c>
      <c r="K13" s="60">
        <f>H13*I13*J13</f>
        <v>0</v>
      </c>
      <c r="L13" s="52" t="s">
        <v>126</v>
      </c>
    </row>
    <row r="14" spans="1:13" ht="80.25" customHeight="1">
      <c r="A14" s="50" t="s">
        <v>127</v>
      </c>
      <c r="B14" s="65"/>
      <c r="C14" s="58"/>
      <c r="D14" s="66"/>
      <c r="E14" s="69"/>
      <c r="F14" s="60"/>
      <c r="G14" s="50" t="s">
        <v>128</v>
      </c>
      <c r="H14" s="67">
        <f t="shared" si="0"/>
        <v>0</v>
      </c>
      <c r="I14" s="60">
        <f t="shared" si="0"/>
        <v>0</v>
      </c>
      <c r="J14" s="68">
        <f t="shared" si="0"/>
        <v>0</v>
      </c>
      <c r="K14" s="60">
        <f>H14*I14*J14</f>
        <v>0</v>
      </c>
      <c r="L14" s="52" t="s">
        <v>129</v>
      </c>
    </row>
    <row r="15" spans="1:13" ht="42.75" customHeight="1">
      <c r="A15" s="92" t="s">
        <v>169</v>
      </c>
      <c r="B15" s="65">
        <v>1</v>
      </c>
      <c r="C15" s="58">
        <v>5000</v>
      </c>
      <c r="D15" s="95">
        <v>4</v>
      </c>
      <c r="E15" s="70"/>
      <c r="F15" s="60"/>
      <c r="G15" s="57" t="s">
        <v>170</v>
      </c>
      <c r="H15" s="67">
        <f>B15</f>
        <v>1</v>
      </c>
      <c r="I15" s="60">
        <f>C15</f>
        <v>5000</v>
      </c>
      <c r="J15" s="79">
        <f>D15</f>
        <v>4</v>
      </c>
      <c r="K15" s="60">
        <f>H15*I15*J15</f>
        <v>20000</v>
      </c>
      <c r="L15" s="52" t="s">
        <v>130</v>
      </c>
    </row>
    <row r="16" spans="1:13" ht="73.5" customHeight="1">
      <c r="A16" s="105"/>
      <c r="B16" s="106"/>
      <c r="C16" s="106"/>
      <c r="D16" s="106"/>
      <c r="E16" s="106"/>
      <c r="F16" s="107"/>
      <c r="G16" s="108" t="s">
        <v>131</v>
      </c>
      <c r="H16" s="109"/>
      <c r="I16" s="109"/>
      <c r="J16" s="109"/>
      <c r="K16" s="60">
        <f>→7号記載例!I4+→7号記載例!I5+→7号記載例!I6</f>
        <v>90000</v>
      </c>
      <c r="L16" s="52" t="s">
        <v>132</v>
      </c>
    </row>
    <row r="17" spans="1:12" ht="55.5" customHeight="1" thickBot="1">
      <c r="A17" s="111" t="s">
        <v>161</v>
      </c>
      <c r="B17" s="99"/>
      <c r="C17" s="99"/>
      <c r="D17" s="99"/>
      <c r="E17" s="99"/>
      <c r="F17" s="99"/>
      <c r="G17" s="99"/>
      <c r="H17" s="99"/>
      <c r="I17" s="99"/>
      <c r="J17" s="99"/>
      <c r="K17" s="100"/>
      <c r="L17" s="52"/>
    </row>
    <row r="18" spans="1:12" ht="72.75" customHeight="1" thickBot="1">
      <c r="A18" s="78" t="s">
        <v>149</v>
      </c>
      <c r="B18" s="51" t="s">
        <v>89</v>
      </c>
      <c r="C18" s="51" t="s">
        <v>135</v>
      </c>
      <c r="D18" s="51" t="s">
        <v>88</v>
      </c>
      <c r="E18" s="51" t="s">
        <v>118</v>
      </c>
      <c r="F18" s="51"/>
      <c r="G18" s="50" t="str">
        <f>A18</f>
        <v>看護職員等（保健師、助産師、看護師及び准看護師）の賃金改善の内容</v>
      </c>
      <c r="H18" s="51" t="s">
        <v>119</v>
      </c>
      <c r="I18" s="51" t="s">
        <v>120</v>
      </c>
      <c r="J18" s="51" t="s">
        <v>121</v>
      </c>
      <c r="K18" s="51" t="s">
        <v>122</v>
      </c>
      <c r="L18" s="52" t="s">
        <v>90</v>
      </c>
    </row>
    <row r="19" spans="1:12" ht="50.25" customHeight="1">
      <c r="A19" s="57" t="s">
        <v>167</v>
      </c>
      <c r="B19" s="65"/>
      <c r="C19" s="58"/>
      <c r="D19" s="66"/>
      <c r="E19" s="58"/>
      <c r="F19" s="60"/>
      <c r="G19" s="57" t="s">
        <v>123</v>
      </c>
      <c r="H19" s="67">
        <f t="shared" ref="H19:J21" si="1">B19</f>
        <v>0</v>
      </c>
      <c r="I19" s="60">
        <f t="shared" si="1"/>
        <v>0</v>
      </c>
      <c r="J19" s="68">
        <f t="shared" si="1"/>
        <v>0</v>
      </c>
      <c r="K19" s="60">
        <f>H19*I19*J19</f>
        <v>0</v>
      </c>
      <c r="L19" s="52" t="s">
        <v>124</v>
      </c>
    </row>
    <row r="20" spans="1:12" ht="57" customHeight="1">
      <c r="A20" s="92" t="s">
        <v>168</v>
      </c>
      <c r="B20" s="65"/>
      <c r="C20" s="58"/>
      <c r="D20" s="66"/>
      <c r="E20" s="58"/>
      <c r="F20" s="60"/>
      <c r="G20" s="57" t="s">
        <v>125</v>
      </c>
      <c r="H20" s="67">
        <f t="shared" si="1"/>
        <v>0</v>
      </c>
      <c r="I20" s="60">
        <f t="shared" si="1"/>
        <v>0</v>
      </c>
      <c r="J20" s="68">
        <f t="shared" si="1"/>
        <v>0</v>
      </c>
      <c r="K20" s="60">
        <f>H20*I20*J20</f>
        <v>0</v>
      </c>
      <c r="L20" s="52" t="s">
        <v>126</v>
      </c>
    </row>
    <row r="21" spans="1:12" ht="80.25" customHeight="1">
      <c r="A21" s="50" t="s">
        <v>127</v>
      </c>
      <c r="B21" s="65"/>
      <c r="C21" s="58"/>
      <c r="D21" s="66"/>
      <c r="E21" s="69"/>
      <c r="F21" s="60"/>
      <c r="G21" s="50" t="s">
        <v>128</v>
      </c>
      <c r="H21" s="67">
        <f t="shared" si="1"/>
        <v>0</v>
      </c>
      <c r="I21" s="60">
        <f t="shared" si="1"/>
        <v>0</v>
      </c>
      <c r="J21" s="68">
        <f t="shared" si="1"/>
        <v>0</v>
      </c>
      <c r="K21" s="60">
        <f>H21*I21*J21</f>
        <v>0</v>
      </c>
      <c r="L21" s="52" t="s">
        <v>129</v>
      </c>
    </row>
    <row r="22" spans="1:12" ht="42.75" customHeight="1" thickBot="1">
      <c r="A22" s="92" t="s">
        <v>169</v>
      </c>
      <c r="B22" s="65"/>
      <c r="C22" s="58"/>
      <c r="D22" s="95"/>
      <c r="E22" s="70"/>
      <c r="F22" s="60"/>
      <c r="G22" s="57" t="s">
        <v>170</v>
      </c>
      <c r="H22" s="67">
        <f>B22</f>
        <v>0</v>
      </c>
      <c r="I22" s="60">
        <f>C22</f>
        <v>0</v>
      </c>
      <c r="J22" s="79">
        <f>D22</f>
        <v>0</v>
      </c>
      <c r="K22" s="60">
        <f>H22*I22*J22</f>
        <v>0</v>
      </c>
      <c r="L22" s="52" t="s">
        <v>130</v>
      </c>
    </row>
    <row r="23" spans="1:12" ht="72.75" customHeight="1" thickBot="1">
      <c r="A23" s="78" t="s">
        <v>157</v>
      </c>
      <c r="B23" s="51" t="s">
        <v>89</v>
      </c>
      <c r="C23" s="51" t="s">
        <v>135</v>
      </c>
      <c r="D23" s="51" t="s">
        <v>88</v>
      </c>
      <c r="E23" s="51" t="s">
        <v>118</v>
      </c>
      <c r="F23" s="51"/>
      <c r="G23" s="50" t="str">
        <f>A23</f>
        <v>40歳未満の勤務医師、勤務歯科医師の賃金改善の内容</v>
      </c>
      <c r="H23" s="51" t="s">
        <v>119</v>
      </c>
      <c r="I23" s="51" t="s">
        <v>120</v>
      </c>
      <c r="J23" s="51" t="s">
        <v>121</v>
      </c>
      <c r="K23" s="51" t="s">
        <v>122</v>
      </c>
      <c r="L23" s="52" t="s">
        <v>90</v>
      </c>
    </row>
    <row r="24" spans="1:12" ht="50.25" customHeight="1">
      <c r="A24" s="57" t="s">
        <v>167</v>
      </c>
      <c r="B24" s="65"/>
      <c r="C24" s="58"/>
      <c r="D24" s="66"/>
      <c r="E24" s="58"/>
      <c r="F24" s="60"/>
      <c r="G24" s="57" t="s">
        <v>123</v>
      </c>
      <c r="H24" s="67">
        <f t="shared" ref="H24:J26" si="2">B24</f>
        <v>0</v>
      </c>
      <c r="I24" s="60">
        <f t="shared" si="2"/>
        <v>0</v>
      </c>
      <c r="J24" s="68">
        <f t="shared" si="2"/>
        <v>0</v>
      </c>
      <c r="K24" s="60">
        <f>H24*I24*J24</f>
        <v>0</v>
      </c>
      <c r="L24" s="52" t="s">
        <v>124</v>
      </c>
    </row>
    <row r="25" spans="1:12" ht="57" customHeight="1">
      <c r="A25" s="92" t="s">
        <v>168</v>
      </c>
      <c r="B25" s="65"/>
      <c r="C25" s="58"/>
      <c r="D25" s="66"/>
      <c r="E25" s="58"/>
      <c r="F25" s="60"/>
      <c r="G25" s="57" t="s">
        <v>125</v>
      </c>
      <c r="H25" s="67">
        <f t="shared" si="2"/>
        <v>0</v>
      </c>
      <c r="I25" s="60">
        <f t="shared" si="2"/>
        <v>0</v>
      </c>
      <c r="J25" s="68">
        <f t="shared" si="2"/>
        <v>0</v>
      </c>
      <c r="K25" s="60">
        <f>H25*I25*J25</f>
        <v>0</v>
      </c>
      <c r="L25" s="52" t="s">
        <v>126</v>
      </c>
    </row>
    <row r="26" spans="1:12" ht="80.25" customHeight="1">
      <c r="A26" s="50" t="s">
        <v>127</v>
      </c>
      <c r="B26" s="65"/>
      <c r="C26" s="58"/>
      <c r="D26" s="66"/>
      <c r="E26" s="69"/>
      <c r="F26" s="60"/>
      <c r="G26" s="50" t="s">
        <v>137</v>
      </c>
      <c r="H26" s="67">
        <f t="shared" si="2"/>
        <v>0</v>
      </c>
      <c r="I26" s="60">
        <f t="shared" si="2"/>
        <v>0</v>
      </c>
      <c r="J26" s="68">
        <f t="shared" si="2"/>
        <v>0</v>
      </c>
      <c r="K26" s="60">
        <f>H26*I26*J26</f>
        <v>0</v>
      </c>
      <c r="L26" s="52" t="s">
        <v>129</v>
      </c>
    </row>
    <row r="27" spans="1:12" ht="43.5" customHeight="1" thickBot="1">
      <c r="A27" s="92" t="s">
        <v>169</v>
      </c>
      <c r="B27" s="87">
        <v>1</v>
      </c>
      <c r="C27" s="88">
        <v>5000</v>
      </c>
      <c r="D27" s="96">
        <v>4</v>
      </c>
      <c r="E27" s="70"/>
      <c r="F27" s="60"/>
      <c r="G27" s="57" t="s">
        <v>170</v>
      </c>
      <c r="H27" s="67">
        <f>B27</f>
        <v>1</v>
      </c>
      <c r="I27" s="60">
        <f>C27</f>
        <v>5000</v>
      </c>
      <c r="J27" s="79">
        <f>D27</f>
        <v>4</v>
      </c>
      <c r="K27" s="60">
        <f>H27*I27*J27</f>
        <v>20000</v>
      </c>
      <c r="L27" s="52" t="s">
        <v>130</v>
      </c>
    </row>
    <row r="28" spans="1:12" ht="72.75" customHeight="1" thickBot="1">
      <c r="A28" s="78" t="s">
        <v>136</v>
      </c>
      <c r="B28" s="51" t="s">
        <v>89</v>
      </c>
      <c r="C28" s="51" t="s">
        <v>135</v>
      </c>
      <c r="D28" s="51" t="s">
        <v>88</v>
      </c>
      <c r="E28" s="51" t="s">
        <v>118</v>
      </c>
      <c r="F28" s="51"/>
      <c r="G28" s="50" t="str">
        <f>A28</f>
        <v>事務職員の賃金改善の内容</v>
      </c>
      <c r="H28" s="51" t="s">
        <v>119</v>
      </c>
      <c r="I28" s="51" t="s">
        <v>120</v>
      </c>
      <c r="J28" s="51" t="s">
        <v>121</v>
      </c>
      <c r="K28" s="51" t="s">
        <v>122</v>
      </c>
      <c r="L28" s="52" t="s">
        <v>90</v>
      </c>
    </row>
    <row r="29" spans="1:12" ht="50.25" customHeight="1">
      <c r="A29" s="57" t="s">
        <v>167</v>
      </c>
      <c r="B29" s="84">
        <v>5</v>
      </c>
      <c r="C29" s="85">
        <v>2500</v>
      </c>
      <c r="D29" s="86">
        <v>6</v>
      </c>
      <c r="E29" s="85">
        <v>2500</v>
      </c>
      <c r="F29" s="60"/>
      <c r="G29" s="57" t="s">
        <v>123</v>
      </c>
      <c r="H29" s="67">
        <f t="shared" ref="H29:J31" si="3">B29</f>
        <v>5</v>
      </c>
      <c r="I29" s="60">
        <f t="shared" si="3"/>
        <v>2500</v>
      </c>
      <c r="J29" s="68">
        <f t="shared" si="3"/>
        <v>6</v>
      </c>
      <c r="K29" s="60">
        <f>H29*I29*J29</f>
        <v>75000</v>
      </c>
      <c r="L29" s="52" t="s">
        <v>124</v>
      </c>
    </row>
    <row r="30" spans="1:12" ht="57" customHeight="1">
      <c r="A30" s="92" t="s">
        <v>168</v>
      </c>
      <c r="B30" s="65"/>
      <c r="C30" s="58"/>
      <c r="D30" s="66"/>
      <c r="E30" s="58"/>
      <c r="F30" s="60"/>
      <c r="G30" s="57" t="s">
        <v>125</v>
      </c>
      <c r="H30" s="67">
        <f t="shared" si="3"/>
        <v>0</v>
      </c>
      <c r="I30" s="60">
        <f t="shared" si="3"/>
        <v>0</v>
      </c>
      <c r="J30" s="68">
        <f t="shared" si="3"/>
        <v>0</v>
      </c>
      <c r="K30" s="60">
        <f>H30*I30*J30</f>
        <v>0</v>
      </c>
      <c r="L30" s="52" t="s">
        <v>126</v>
      </c>
    </row>
    <row r="31" spans="1:12" ht="80.25" customHeight="1">
      <c r="A31" s="50" t="s">
        <v>127</v>
      </c>
      <c r="B31" s="65"/>
      <c r="C31" s="58"/>
      <c r="D31" s="66"/>
      <c r="E31" s="69"/>
      <c r="F31" s="60"/>
      <c r="G31" s="50" t="s">
        <v>137</v>
      </c>
      <c r="H31" s="67">
        <f t="shared" si="3"/>
        <v>0</v>
      </c>
      <c r="I31" s="60">
        <f t="shared" si="3"/>
        <v>0</v>
      </c>
      <c r="J31" s="68">
        <f t="shared" si="3"/>
        <v>0</v>
      </c>
      <c r="K31" s="60">
        <f>H31*I31*J31</f>
        <v>0</v>
      </c>
      <c r="L31" s="52" t="s">
        <v>129</v>
      </c>
    </row>
    <row r="32" spans="1:12" ht="43.5" customHeight="1" thickBot="1">
      <c r="A32" s="92" t="s">
        <v>169</v>
      </c>
      <c r="B32" s="65"/>
      <c r="C32" s="58"/>
      <c r="D32" s="95"/>
      <c r="E32" s="70"/>
      <c r="F32" s="60"/>
      <c r="G32" s="57" t="s">
        <v>170</v>
      </c>
      <c r="H32" s="67">
        <f>B32</f>
        <v>0</v>
      </c>
      <c r="I32" s="60">
        <f>C32</f>
        <v>0</v>
      </c>
      <c r="J32" s="79">
        <f>D32</f>
        <v>0</v>
      </c>
      <c r="K32" s="60">
        <f>H32*I32*J32</f>
        <v>0</v>
      </c>
      <c r="L32" s="52" t="s">
        <v>130</v>
      </c>
    </row>
    <row r="33" spans="1:12" ht="72.75" customHeight="1" thickBot="1">
      <c r="A33" s="78" t="s">
        <v>150</v>
      </c>
      <c r="B33" s="51" t="s">
        <v>89</v>
      </c>
      <c r="C33" s="51" t="s">
        <v>135</v>
      </c>
      <c r="D33" s="51" t="s">
        <v>88</v>
      </c>
      <c r="E33" s="51" t="s">
        <v>118</v>
      </c>
      <c r="F33" s="51"/>
      <c r="G33" s="50" t="str">
        <f>A33</f>
        <v>看護補助者の賃金改善の内容</v>
      </c>
      <c r="H33" s="51" t="s">
        <v>119</v>
      </c>
      <c r="I33" s="51" t="s">
        <v>120</v>
      </c>
      <c r="J33" s="51" t="s">
        <v>121</v>
      </c>
      <c r="K33" s="51" t="s">
        <v>122</v>
      </c>
      <c r="L33" s="52" t="s">
        <v>90</v>
      </c>
    </row>
    <row r="34" spans="1:12" ht="50.25" customHeight="1">
      <c r="A34" s="57" t="s">
        <v>167</v>
      </c>
      <c r="B34" s="65"/>
      <c r="C34" s="58"/>
      <c r="D34" s="66"/>
      <c r="E34" s="58"/>
      <c r="F34" s="60"/>
      <c r="G34" s="57" t="s">
        <v>123</v>
      </c>
      <c r="H34" s="67">
        <f t="shared" ref="H34:J36" si="4">B34</f>
        <v>0</v>
      </c>
      <c r="I34" s="60">
        <f t="shared" si="4"/>
        <v>0</v>
      </c>
      <c r="J34" s="68">
        <f t="shared" si="4"/>
        <v>0</v>
      </c>
      <c r="K34" s="60">
        <f>H34*I34*J34</f>
        <v>0</v>
      </c>
      <c r="L34" s="52" t="s">
        <v>124</v>
      </c>
    </row>
    <row r="35" spans="1:12" ht="57" customHeight="1">
      <c r="A35" s="92" t="s">
        <v>168</v>
      </c>
      <c r="B35" s="65"/>
      <c r="C35" s="58"/>
      <c r="D35" s="66"/>
      <c r="E35" s="58"/>
      <c r="F35" s="60"/>
      <c r="G35" s="57" t="s">
        <v>125</v>
      </c>
      <c r="H35" s="67">
        <f t="shared" si="4"/>
        <v>0</v>
      </c>
      <c r="I35" s="60">
        <f t="shared" si="4"/>
        <v>0</v>
      </c>
      <c r="J35" s="68">
        <f t="shared" si="4"/>
        <v>0</v>
      </c>
      <c r="K35" s="60">
        <f>H35*I35*J35</f>
        <v>0</v>
      </c>
      <c r="L35" s="52" t="s">
        <v>126</v>
      </c>
    </row>
    <row r="36" spans="1:12" ht="80.25" customHeight="1">
      <c r="A36" s="50" t="s">
        <v>127</v>
      </c>
      <c r="B36" s="65"/>
      <c r="C36" s="58"/>
      <c r="D36" s="66"/>
      <c r="E36" s="69"/>
      <c r="F36" s="60"/>
      <c r="G36" s="50" t="s">
        <v>137</v>
      </c>
      <c r="H36" s="67">
        <f t="shared" si="4"/>
        <v>0</v>
      </c>
      <c r="I36" s="60">
        <f t="shared" si="4"/>
        <v>0</v>
      </c>
      <c r="J36" s="68">
        <f t="shared" si="4"/>
        <v>0</v>
      </c>
      <c r="K36" s="60">
        <f>H36*I36*J36</f>
        <v>0</v>
      </c>
      <c r="L36" s="52" t="s">
        <v>129</v>
      </c>
    </row>
    <row r="37" spans="1:12" ht="43.5" customHeight="1" thickBot="1">
      <c r="A37" s="92" t="s">
        <v>169</v>
      </c>
      <c r="B37" s="65"/>
      <c r="C37" s="58"/>
      <c r="D37" s="95"/>
      <c r="E37" s="70"/>
      <c r="F37" s="60"/>
      <c r="G37" s="57" t="s">
        <v>170</v>
      </c>
      <c r="H37" s="67">
        <f>B37</f>
        <v>0</v>
      </c>
      <c r="I37" s="60">
        <f>C37</f>
        <v>0</v>
      </c>
      <c r="J37" s="79">
        <f>D37</f>
        <v>0</v>
      </c>
      <c r="K37" s="60">
        <f>H37*I37*J37</f>
        <v>0</v>
      </c>
      <c r="L37" s="52" t="s">
        <v>130</v>
      </c>
    </row>
    <row r="38" spans="1:12" ht="72.75" customHeight="1" thickBot="1">
      <c r="A38" s="78" t="s">
        <v>158</v>
      </c>
      <c r="B38" s="51" t="s">
        <v>89</v>
      </c>
      <c r="C38" s="51" t="s">
        <v>135</v>
      </c>
      <c r="D38" s="51" t="s">
        <v>88</v>
      </c>
      <c r="E38" s="51" t="s">
        <v>118</v>
      </c>
      <c r="F38" s="51"/>
      <c r="G38" s="50" t="str">
        <f>A38</f>
        <v>歯科衛生士の賃金改善の内容</v>
      </c>
      <c r="H38" s="51" t="s">
        <v>119</v>
      </c>
      <c r="I38" s="51" t="s">
        <v>120</v>
      </c>
      <c r="J38" s="51" t="s">
        <v>121</v>
      </c>
      <c r="K38" s="51" t="s">
        <v>122</v>
      </c>
      <c r="L38" s="52" t="s">
        <v>90</v>
      </c>
    </row>
    <row r="39" spans="1:12" ht="50.25" customHeight="1">
      <c r="A39" s="57" t="s">
        <v>167</v>
      </c>
      <c r="B39" s="65"/>
      <c r="C39" s="58"/>
      <c r="D39" s="66"/>
      <c r="E39" s="58"/>
      <c r="F39" s="60"/>
      <c r="G39" s="57" t="s">
        <v>123</v>
      </c>
      <c r="H39" s="67">
        <f t="shared" ref="H39:J41" si="5">B39</f>
        <v>0</v>
      </c>
      <c r="I39" s="60">
        <f t="shared" si="5"/>
        <v>0</v>
      </c>
      <c r="J39" s="68">
        <f t="shared" si="5"/>
        <v>0</v>
      </c>
      <c r="K39" s="60">
        <f>H39*I39*J39</f>
        <v>0</v>
      </c>
      <c r="L39" s="52" t="s">
        <v>124</v>
      </c>
    </row>
    <row r="40" spans="1:12" ht="57" customHeight="1">
      <c r="A40" s="92" t="s">
        <v>168</v>
      </c>
      <c r="B40" s="65"/>
      <c r="C40" s="58"/>
      <c r="D40" s="66"/>
      <c r="E40" s="58"/>
      <c r="F40" s="60"/>
      <c r="G40" s="57" t="s">
        <v>125</v>
      </c>
      <c r="H40" s="67">
        <f t="shared" si="5"/>
        <v>0</v>
      </c>
      <c r="I40" s="60">
        <f t="shared" si="5"/>
        <v>0</v>
      </c>
      <c r="J40" s="68">
        <f t="shared" si="5"/>
        <v>0</v>
      </c>
      <c r="K40" s="60">
        <f>H40*I40*J40</f>
        <v>0</v>
      </c>
      <c r="L40" s="52" t="s">
        <v>126</v>
      </c>
    </row>
    <row r="41" spans="1:12" ht="80.25" customHeight="1">
      <c r="A41" s="50" t="s">
        <v>127</v>
      </c>
      <c r="B41" s="65"/>
      <c r="C41" s="58"/>
      <c r="D41" s="66"/>
      <c r="E41" s="69"/>
      <c r="F41" s="60"/>
      <c r="G41" s="50" t="s">
        <v>137</v>
      </c>
      <c r="H41" s="67">
        <f t="shared" si="5"/>
        <v>0</v>
      </c>
      <c r="I41" s="60">
        <f t="shared" si="5"/>
        <v>0</v>
      </c>
      <c r="J41" s="68">
        <f t="shared" si="5"/>
        <v>0</v>
      </c>
      <c r="K41" s="60">
        <f>H41*I41*J41</f>
        <v>0</v>
      </c>
      <c r="L41" s="52" t="s">
        <v>129</v>
      </c>
    </row>
    <row r="42" spans="1:12" ht="43.5" customHeight="1" thickBot="1">
      <c r="A42" s="92" t="s">
        <v>169</v>
      </c>
      <c r="B42" s="65"/>
      <c r="C42" s="58"/>
      <c r="D42" s="95"/>
      <c r="E42" s="70"/>
      <c r="F42" s="60"/>
      <c r="G42" s="57" t="s">
        <v>170</v>
      </c>
      <c r="H42" s="67">
        <f>B42</f>
        <v>0</v>
      </c>
      <c r="I42" s="60">
        <f>C42</f>
        <v>0</v>
      </c>
      <c r="J42" s="79">
        <f>D42</f>
        <v>0</v>
      </c>
      <c r="K42" s="60">
        <f>H42*I42*J42</f>
        <v>0</v>
      </c>
      <c r="L42" s="52" t="s">
        <v>130</v>
      </c>
    </row>
    <row r="43" spans="1:12" ht="72.75" customHeight="1" thickBot="1">
      <c r="A43" s="78" t="s">
        <v>134</v>
      </c>
      <c r="B43" s="51" t="s">
        <v>89</v>
      </c>
      <c r="C43" s="51" t="s">
        <v>135</v>
      </c>
      <c r="D43" s="51" t="s">
        <v>88</v>
      </c>
      <c r="E43" s="51" t="s">
        <v>118</v>
      </c>
      <c r="F43" s="51"/>
      <c r="G43" s="50" t="str">
        <f>A43</f>
        <v>薬剤師の賃金改善の内容</v>
      </c>
      <c r="H43" s="51" t="s">
        <v>119</v>
      </c>
      <c r="I43" s="51" t="s">
        <v>120</v>
      </c>
      <c r="J43" s="51" t="s">
        <v>121</v>
      </c>
      <c r="K43" s="51" t="s">
        <v>122</v>
      </c>
      <c r="L43" s="52" t="s">
        <v>90</v>
      </c>
    </row>
    <row r="44" spans="1:12" ht="50.25" customHeight="1">
      <c r="A44" s="57" t="s">
        <v>167</v>
      </c>
      <c r="B44" s="65"/>
      <c r="C44" s="58"/>
      <c r="D44" s="66"/>
      <c r="E44" s="58"/>
      <c r="F44" s="60"/>
      <c r="G44" s="57" t="s">
        <v>123</v>
      </c>
      <c r="H44" s="67">
        <f t="shared" ref="H44:J46" si="6">B44</f>
        <v>0</v>
      </c>
      <c r="I44" s="60">
        <f t="shared" si="6"/>
        <v>0</v>
      </c>
      <c r="J44" s="68">
        <f t="shared" si="6"/>
        <v>0</v>
      </c>
      <c r="K44" s="60">
        <f>H44*I44*J44</f>
        <v>0</v>
      </c>
      <c r="L44" s="52" t="s">
        <v>124</v>
      </c>
    </row>
    <row r="45" spans="1:12" ht="57" customHeight="1">
      <c r="A45" s="92" t="s">
        <v>168</v>
      </c>
      <c r="B45" s="65"/>
      <c r="C45" s="58"/>
      <c r="D45" s="66"/>
      <c r="E45" s="58"/>
      <c r="F45" s="60"/>
      <c r="G45" s="57" t="s">
        <v>125</v>
      </c>
      <c r="H45" s="67">
        <f t="shared" si="6"/>
        <v>0</v>
      </c>
      <c r="I45" s="60">
        <f t="shared" si="6"/>
        <v>0</v>
      </c>
      <c r="J45" s="68">
        <f t="shared" si="6"/>
        <v>0</v>
      </c>
      <c r="K45" s="60">
        <f>H45*I45*J45</f>
        <v>0</v>
      </c>
      <c r="L45" s="52" t="s">
        <v>126</v>
      </c>
    </row>
    <row r="46" spans="1:12" ht="80.25" customHeight="1">
      <c r="A46" s="50" t="s">
        <v>127</v>
      </c>
      <c r="B46" s="65"/>
      <c r="C46" s="58"/>
      <c r="D46" s="66"/>
      <c r="E46" s="69"/>
      <c r="F46" s="60"/>
      <c r="G46" s="50" t="s">
        <v>137</v>
      </c>
      <c r="H46" s="67">
        <f t="shared" si="6"/>
        <v>0</v>
      </c>
      <c r="I46" s="60">
        <f t="shared" si="6"/>
        <v>0</v>
      </c>
      <c r="J46" s="68">
        <f t="shared" si="6"/>
        <v>0</v>
      </c>
      <c r="K46" s="60">
        <f>H46*I46*J46</f>
        <v>0</v>
      </c>
      <c r="L46" s="52" t="s">
        <v>129</v>
      </c>
    </row>
    <row r="47" spans="1:12" ht="43.5" customHeight="1">
      <c r="A47" s="92" t="s">
        <v>169</v>
      </c>
      <c r="B47" s="65"/>
      <c r="C47" s="58"/>
      <c r="D47" s="95"/>
      <c r="E47" s="70"/>
      <c r="F47" s="60"/>
      <c r="G47" s="57" t="s">
        <v>170</v>
      </c>
      <c r="H47" s="67">
        <f>B47</f>
        <v>0</v>
      </c>
      <c r="I47" s="60">
        <f>C47</f>
        <v>0</v>
      </c>
      <c r="J47" s="79">
        <f>D47</f>
        <v>0</v>
      </c>
      <c r="K47" s="60">
        <f>H47*I47*J47</f>
        <v>0</v>
      </c>
      <c r="L47" s="52" t="s">
        <v>130</v>
      </c>
    </row>
    <row r="48" spans="1:12" ht="72.75" customHeight="1">
      <c r="A48" s="94" t="s">
        <v>151</v>
      </c>
      <c r="B48" s="51" t="s">
        <v>89</v>
      </c>
      <c r="C48" s="51" t="s">
        <v>135</v>
      </c>
      <c r="D48" s="51" t="s">
        <v>88</v>
      </c>
      <c r="E48" s="51" t="s">
        <v>118</v>
      </c>
      <c r="F48" s="51"/>
      <c r="G48" s="50" t="str">
        <f>A48</f>
        <v>（上記職種以外の職員）
その他職員の賃金改善の内容</v>
      </c>
      <c r="H48" s="51" t="s">
        <v>119</v>
      </c>
      <c r="I48" s="51" t="s">
        <v>120</v>
      </c>
      <c r="J48" s="51" t="s">
        <v>121</v>
      </c>
      <c r="K48" s="51" t="s">
        <v>122</v>
      </c>
      <c r="L48" s="52" t="s">
        <v>90</v>
      </c>
    </row>
    <row r="49" spans="1:12" ht="50.25" customHeight="1">
      <c r="A49" s="57" t="s">
        <v>167</v>
      </c>
      <c r="B49" s="65"/>
      <c r="C49" s="58"/>
      <c r="D49" s="66"/>
      <c r="E49" s="58"/>
      <c r="F49" s="60"/>
      <c r="G49" s="57" t="s">
        <v>123</v>
      </c>
      <c r="H49" s="67">
        <f t="shared" ref="H49:J51" si="7">B49</f>
        <v>0</v>
      </c>
      <c r="I49" s="60">
        <f t="shared" si="7"/>
        <v>0</v>
      </c>
      <c r="J49" s="68">
        <f t="shared" si="7"/>
        <v>0</v>
      </c>
      <c r="K49" s="60">
        <f>H49*I49*J49</f>
        <v>0</v>
      </c>
      <c r="L49" s="52" t="s">
        <v>124</v>
      </c>
    </row>
    <row r="50" spans="1:12" ht="57" customHeight="1">
      <c r="A50" s="92" t="s">
        <v>168</v>
      </c>
      <c r="B50" s="65"/>
      <c r="C50" s="58"/>
      <c r="D50" s="66"/>
      <c r="E50" s="58"/>
      <c r="F50" s="60"/>
      <c r="G50" s="57" t="s">
        <v>125</v>
      </c>
      <c r="H50" s="67">
        <f t="shared" si="7"/>
        <v>0</v>
      </c>
      <c r="I50" s="60">
        <f t="shared" si="7"/>
        <v>0</v>
      </c>
      <c r="J50" s="68">
        <f t="shared" si="7"/>
        <v>0</v>
      </c>
      <c r="K50" s="60">
        <f>H50*I50*J50</f>
        <v>0</v>
      </c>
      <c r="L50" s="52" t="s">
        <v>126</v>
      </c>
    </row>
    <row r="51" spans="1:12" ht="80.25" customHeight="1">
      <c r="A51" s="50" t="s">
        <v>127</v>
      </c>
      <c r="B51" s="65"/>
      <c r="C51" s="58"/>
      <c r="D51" s="66"/>
      <c r="E51" s="69"/>
      <c r="F51" s="60"/>
      <c r="G51" s="50" t="s">
        <v>137</v>
      </c>
      <c r="H51" s="67">
        <f t="shared" si="7"/>
        <v>0</v>
      </c>
      <c r="I51" s="60">
        <f t="shared" si="7"/>
        <v>0</v>
      </c>
      <c r="J51" s="68">
        <f t="shared" si="7"/>
        <v>0</v>
      </c>
      <c r="K51" s="60">
        <f>H51*I51*J51</f>
        <v>0</v>
      </c>
      <c r="L51" s="52" t="s">
        <v>129</v>
      </c>
    </row>
    <row r="52" spans="1:12" ht="43.5" customHeight="1">
      <c r="A52" s="92" t="s">
        <v>169</v>
      </c>
      <c r="B52" s="65"/>
      <c r="C52" s="58"/>
      <c r="D52" s="95"/>
      <c r="E52" s="70"/>
      <c r="F52" s="60"/>
      <c r="G52" s="57" t="s">
        <v>170</v>
      </c>
      <c r="H52" s="67">
        <f>B52</f>
        <v>0</v>
      </c>
      <c r="I52" s="60">
        <f>C52</f>
        <v>0</v>
      </c>
      <c r="J52" s="79">
        <f>D52</f>
        <v>0</v>
      </c>
      <c r="K52" s="60">
        <f>H52*I52*J52</f>
        <v>0</v>
      </c>
      <c r="L52" s="52" t="s">
        <v>130</v>
      </c>
    </row>
  </sheetData>
  <mergeCells count="7">
    <mergeCell ref="A17:K17"/>
    <mergeCell ref="A2:K2"/>
    <mergeCell ref="A7:D7"/>
    <mergeCell ref="A10:F10"/>
    <mergeCell ref="G10:K10"/>
    <mergeCell ref="A16:F16"/>
    <mergeCell ref="G16:J16"/>
  </mergeCells>
  <phoneticPr fontId="37"/>
  <conditionalFormatting sqref="A12 B13:K13">
    <cfRule type="expression" dxfId="184" priority="59">
      <formula>$F$2="×"</formula>
    </cfRule>
  </conditionalFormatting>
  <conditionalFormatting sqref="A13">
    <cfRule type="expression" dxfId="183" priority="57">
      <formula>#REF!="×"</formula>
    </cfRule>
  </conditionalFormatting>
  <conditionalFormatting sqref="A15">
    <cfRule type="expression" dxfId="182" priority="56">
      <formula>#REF!="×"</formula>
    </cfRule>
  </conditionalFormatting>
  <conditionalFormatting sqref="A20">
    <cfRule type="expression" dxfId="181" priority="53">
      <formula>#REF!="×"</formula>
    </cfRule>
  </conditionalFormatting>
  <conditionalFormatting sqref="A22">
    <cfRule type="expression" dxfId="180" priority="52">
      <formula>#REF!="×"</formula>
    </cfRule>
  </conditionalFormatting>
  <conditionalFormatting sqref="A25">
    <cfRule type="expression" dxfId="179" priority="49">
      <formula>#REF!="×"</formula>
    </cfRule>
  </conditionalFormatting>
  <conditionalFormatting sqref="A27">
    <cfRule type="expression" dxfId="178" priority="48">
      <formula>#REF!="×"</formula>
    </cfRule>
  </conditionalFormatting>
  <conditionalFormatting sqref="A29 B30:K30">
    <cfRule type="expression" dxfId="177" priority="47">
      <formula>$F$2="×"</formula>
    </cfRule>
  </conditionalFormatting>
  <conditionalFormatting sqref="A30">
    <cfRule type="expression" dxfId="176" priority="45">
      <formula>#REF!="×"</formula>
    </cfRule>
  </conditionalFormatting>
  <conditionalFormatting sqref="A32">
    <cfRule type="expression" dxfId="175" priority="44">
      <formula>#REF!="×"</formula>
    </cfRule>
  </conditionalFormatting>
  <conditionalFormatting sqref="A35">
    <cfRule type="expression" dxfId="174" priority="41">
      <formula>#REF!="×"</formula>
    </cfRule>
  </conditionalFormatting>
  <conditionalFormatting sqref="A37">
    <cfRule type="expression" dxfId="173" priority="40">
      <formula>#REF!="×"</formula>
    </cfRule>
  </conditionalFormatting>
  <conditionalFormatting sqref="A40">
    <cfRule type="expression" dxfId="172" priority="37">
      <formula>#REF!="×"</formula>
    </cfRule>
  </conditionalFormatting>
  <conditionalFormatting sqref="A42">
    <cfRule type="expression" dxfId="171" priority="36">
      <formula>#REF!="×"</formula>
    </cfRule>
  </conditionalFormatting>
  <conditionalFormatting sqref="A45">
    <cfRule type="expression" dxfId="170" priority="33">
      <formula>#REF!="×"</formula>
    </cfRule>
  </conditionalFormatting>
  <conditionalFormatting sqref="A47">
    <cfRule type="expression" dxfId="169" priority="32">
      <formula>#REF!="×"</formula>
    </cfRule>
  </conditionalFormatting>
  <conditionalFormatting sqref="A50">
    <cfRule type="expression" dxfId="168" priority="29">
      <formula>#REF!="×"</formula>
    </cfRule>
  </conditionalFormatting>
  <conditionalFormatting sqref="A52">
    <cfRule type="expression" dxfId="167" priority="28">
      <formula>#REF!="×"</formula>
    </cfRule>
  </conditionalFormatting>
  <conditionalFormatting sqref="A14:D14">
    <cfRule type="expression" dxfId="166" priority="58">
      <formula>$F$2="×"</formula>
    </cfRule>
  </conditionalFormatting>
  <conditionalFormatting sqref="A19:D19 B20:D20">
    <cfRule type="expression" dxfId="165" priority="55">
      <formula>$F$2="×"</formula>
    </cfRule>
  </conditionalFormatting>
  <conditionalFormatting sqref="A21:D21">
    <cfRule type="expression" dxfId="164" priority="54">
      <formula>$F$2="×"</formula>
    </cfRule>
  </conditionalFormatting>
  <conditionalFormatting sqref="A24:D24 B25:D25">
    <cfRule type="expression" dxfId="163" priority="51">
      <formula>$F$2="×"</formula>
    </cfRule>
  </conditionalFormatting>
  <conditionalFormatting sqref="A26:D26">
    <cfRule type="expression" dxfId="162" priority="50">
      <formula>$F$2="×"</formula>
    </cfRule>
  </conditionalFormatting>
  <conditionalFormatting sqref="A31:D31">
    <cfRule type="expression" dxfId="161" priority="46">
      <formula>$F$2="×"</formula>
    </cfRule>
  </conditionalFormatting>
  <conditionalFormatting sqref="A34:D34 B35:D35">
    <cfRule type="expression" dxfId="160" priority="43">
      <formula>$F$2="×"</formula>
    </cfRule>
  </conditionalFormatting>
  <conditionalFormatting sqref="A36:D36">
    <cfRule type="expression" dxfId="159" priority="42">
      <formula>$F$2="×"</formula>
    </cfRule>
  </conditionalFormatting>
  <conditionalFormatting sqref="A39:D39 B40:D40">
    <cfRule type="expression" dxfId="158" priority="39">
      <formula>$F$2="×"</formula>
    </cfRule>
  </conditionalFormatting>
  <conditionalFormatting sqref="A41:D41">
    <cfRule type="expression" dxfId="157" priority="38">
      <formula>$F$2="×"</formula>
    </cfRule>
  </conditionalFormatting>
  <conditionalFormatting sqref="A44:D44 B45:D45">
    <cfRule type="expression" dxfId="156" priority="35">
      <formula>$F$2="×"</formula>
    </cfRule>
  </conditionalFormatting>
  <conditionalFormatting sqref="A46:D46">
    <cfRule type="expression" dxfId="155" priority="34">
      <formula>$F$2="×"</formula>
    </cfRule>
  </conditionalFormatting>
  <conditionalFormatting sqref="A49:D49 B50:D50">
    <cfRule type="expression" dxfId="154" priority="31">
      <formula>$F$2="×"</formula>
    </cfRule>
  </conditionalFormatting>
  <conditionalFormatting sqref="A51:D51">
    <cfRule type="expression" dxfId="153" priority="30">
      <formula>$F$2="×"</formula>
    </cfRule>
  </conditionalFormatting>
  <conditionalFormatting sqref="B12:E12">
    <cfRule type="expression" dxfId="152" priority="4">
      <formula>$G$2="×"</formula>
    </cfRule>
  </conditionalFormatting>
  <conditionalFormatting sqref="B29:E29">
    <cfRule type="expression" dxfId="151" priority="3">
      <formula>$G$2="×"</formula>
    </cfRule>
  </conditionalFormatting>
  <conditionalFormatting sqref="B15:F15">
    <cfRule type="expression" dxfId="150" priority="5">
      <formula>$F$2="×"</formula>
    </cfRule>
  </conditionalFormatting>
  <conditionalFormatting sqref="B22:K22">
    <cfRule type="expression" dxfId="149" priority="6">
      <formula>$F$2="×"</formula>
    </cfRule>
  </conditionalFormatting>
  <conditionalFormatting sqref="B27:K27">
    <cfRule type="expression" dxfId="148" priority="1">
      <formula>$F$2="×"</formula>
    </cfRule>
  </conditionalFormatting>
  <conditionalFormatting sqref="B32:K32">
    <cfRule type="expression" dxfId="147" priority="8">
      <formula>$F$2="×"</formula>
    </cfRule>
  </conditionalFormatting>
  <conditionalFormatting sqref="B37:K37">
    <cfRule type="expression" dxfId="146" priority="9">
      <formula>$F$2="×"</formula>
    </cfRule>
  </conditionalFormatting>
  <conditionalFormatting sqref="B42:K42">
    <cfRule type="expression" dxfId="145" priority="10">
      <formula>$F$2="×"</formula>
    </cfRule>
  </conditionalFormatting>
  <conditionalFormatting sqref="B47:K47">
    <cfRule type="expression" dxfId="144" priority="11">
      <formula>$F$2="×"</formula>
    </cfRule>
  </conditionalFormatting>
  <conditionalFormatting sqref="B52:K52">
    <cfRule type="expression" dxfId="143" priority="12">
      <formula>$F$2="×"</formula>
    </cfRule>
  </conditionalFormatting>
  <conditionalFormatting sqref="E19:K20">
    <cfRule type="expression" dxfId="142" priority="74">
      <formula>$F$2="×"</formula>
    </cfRule>
  </conditionalFormatting>
  <conditionalFormatting sqref="E24:K25">
    <cfRule type="expression" dxfId="141" priority="73">
      <formula>$F$2="×"</formula>
    </cfRule>
  </conditionalFormatting>
  <conditionalFormatting sqref="E34:K35">
    <cfRule type="expression" dxfId="140" priority="72">
      <formula>$F$2="×"</formula>
    </cfRule>
  </conditionalFormatting>
  <conditionalFormatting sqref="E39:K40 F41:K41">
    <cfRule type="expression" dxfId="139" priority="61">
      <formula>$F$2="×"</formula>
    </cfRule>
  </conditionalFormatting>
  <conditionalFormatting sqref="E49:K50">
    <cfRule type="expression" dxfId="138" priority="70">
      <formula>$F$2="×"</formula>
    </cfRule>
  </conditionalFormatting>
  <conditionalFormatting sqref="F12:K12">
    <cfRule type="expression" dxfId="137" priority="75">
      <formula>$F$2="×"</formula>
    </cfRule>
  </conditionalFormatting>
  <conditionalFormatting sqref="F14:K14 K15:K16 A16:A17 F26:K26 F31:K31 F36:K36 E44:K45 F46:K46 F51:K51">
    <cfRule type="expression" dxfId="136" priority="68">
      <formula>$F$2="×"</formula>
    </cfRule>
  </conditionalFormatting>
  <conditionalFormatting sqref="F21:K21">
    <cfRule type="expression" dxfId="135" priority="69">
      <formula>$F$2="×"</formula>
    </cfRule>
  </conditionalFormatting>
  <conditionalFormatting sqref="F29:K29">
    <cfRule type="expression" dxfId="134" priority="71">
      <formula>$F$2="×"</formula>
    </cfRule>
  </conditionalFormatting>
  <conditionalFormatting sqref="G15:G16">
    <cfRule type="expression" dxfId="133" priority="27">
      <formula>$F$2="×"</formula>
    </cfRule>
  </conditionalFormatting>
  <conditionalFormatting sqref="H15:J15">
    <cfRule type="expression" dxfId="132" priority="19">
      <formula>$F$2="×"</formula>
    </cfRule>
  </conditionalFormatting>
  <printOptions horizontalCentered="1"/>
  <pageMargins left="0.70866141732283472" right="0.70866141732283472" top="0.74803149606299213" bottom="0.55118110236220474" header="0.31496062992125984" footer="0.31496062992125984"/>
  <pageSetup paperSize="9" scale="52" fitToHeight="0" orientation="landscape" r:id="rId1"/>
  <rowBreaks count="4" manualBreakCount="4">
    <brk id="16" max="10" man="1"/>
    <brk id="27" max="10" man="1"/>
    <brk id="37" max="10" man="1"/>
    <brk id="47" max="10"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0B4A1-1DF4-4620-8BC7-2FDDEB381CCB}">
  <sheetPr>
    <tabColor rgb="FFFFFF00"/>
    <pageSetUpPr fitToPage="1"/>
  </sheetPr>
  <dimension ref="A1:J9"/>
  <sheetViews>
    <sheetView view="pageBreakPreview" zoomScale="80" zoomScaleNormal="115" zoomScaleSheetLayoutView="80" workbookViewId="0">
      <selection activeCell="J6" sqref="J6"/>
    </sheetView>
  </sheetViews>
  <sheetFormatPr defaultColWidth="9" defaultRowHeight="13.5"/>
  <cols>
    <col min="1" max="1" width="37.875" style="53" customWidth="1"/>
    <col min="2" max="5" width="15.125" style="61" customWidth="1"/>
    <col min="6" max="6" width="16.5" style="61" customWidth="1"/>
    <col min="7" max="7" width="24.25" style="61" customWidth="1"/>
    <col min="8" max="8" width="19.75" style="61" customWidth="1"/>
    <col min="9" max="9" width="42.125" style="53" customWidth="1"/>
    <col min="10" max="10" width="52.125" style="55" customWidth="1"/>
    <col min="11" max="16" width="14.625" style="53" customWidth="1"/>
    <col min="17" max="17" width="18.875" style="53" customWidth="1"/>
    <col min="18" max="18" width="9" style="53"/>
    <col min="19" max="25" width="9" style="53" customWidth="1"/>
    <col min="26" max="16384" width="9" style="53"/>
  </cols>
  <sheetData>
    <row r="1" spans="1:10" ht="73.5" customHeight="1">
      <c r="A1" s="44" t="s">
        <v>162</v>
      </c>
      <c r="B1" s="114" t="s">
        <v>146</v>
      </c>
      <c r="C1" s="115"/>
      <c r="D1" s="115"/>
      <c r="E1" s="115"/>
      <c r="F1" s="115"/>
      <c r="G1" s="115"/>
      <c r="H1" s="115"/>
      <c r="I1" s="75" t="e">
        <f>#REF!</f>
        <v>#REF!</v>
      </c>
    </row>
    <row r="2" spans="1:10" ht="41.25" customHeight="1">
      <c r="A2" s="116" t="s">
        <v>147</v>
      </c>
      <c r="B2" s="117"/>
      <c r="C2" s="117"/>
      <c r="D2" s="117"/>
      <c r="E2" s="117"/>
      <c r="F2" s="117"/>
      <c r="G2" s="117"/>
      <c r="H2" s="117"/>
      <c r="I2" s="118" t="s">
        <v>79</v>
      </c>
      <c r="J2" s="120" t="s">
        <v>90</v>
      </c>
    </row>
    <row r="3" spans="1:10" ht="72.75" customHeight="1">
      <c r="A3" s="50" t="s">
        <v>138</v>
      </c>
      <c r="B3" s="51" t="s">
        <v>91</v>
      </c>
      <c r="C3" s="51" t="s">
        <v>92</v>
      </c>
      <c r="D3" s="51" t="s">
        <v>93</v>
      </c>
      <c r="E3" s="51" t="s">
        <v>94</v>
      </c>
      <c r="F3" s="51" t="s">
        <v>95</v>
      </c>
      <c r="G3" s="51" t="s">
        <v>96</v>
      </c>
      <c r="H3" s="51" t="s">
        <v>97</v>
      </c>
      <c r="I3" s="119"/>
      <c r="J3" s="120"/>
    </row>
    <row r="4" spans="1:10" ht="84.75" customHeight="1">
      <c r="A4" s="57" t="s">
        <v>171</v>
      </c>
      <c r="B4" s="37">
        <v>100000</v>
      </c>
      <c r="C4" s="37">
        <v>5000</v>
      </c>
      <c r="D4" s="39">
        <f>C4/B4</f>
        <v>0.05</v>
      </c>
      <c r="E4" s="40">
        <f>(D4-0.02)*B4</f>
        <v>3000.0000000000005</v>
      </c>
      <c r="F4" s="41">
        <v>3000</v>
      </c>
      <c r="G4" s="42">
        <v>6</v>
      </c>
      <c r="H4" s="43">
        <v>5</v>
      </c>
      <c r="I4" s="60">
        <f>F4*G4*H4</f>
        <v>90000</v>
      </c>
      <c r="J4" s="52"/>
    </row>
    <row r="5" spans="1:10" ht="93.75" customHeight="1">
      <c r="A5" s="57" t="s">
        <v>172</v>
      </c>
      <c r="B5" s="58"/>
      <c r="C5" s="58"/>
      <c r="D5" s="39" t="e">
        <f>C5/B5</f>
        <v>#DIV/0!</v>
      </c>
      <c r="E5" s="40" t="e">
        <f>(D5-0.02)*B5</f>
        <v>#DIV/0!</v>
      </c>
      <c r="F5" s="41"/>
      <c r="G5" s="59"/>
      <c r="H5" s="43"/>
      <c r="I5" s="60">
        <f>F5*G5*H5</f>
        <v>0</v>
      </c>
      <c r="J5" s="52"/>
    </row>
    <row r="6" spans="1:10" ht="90" customHeight="1">
      <c r="A6" s="57" t="s">
        <v>139</v>
      </c>
      <c r="B6" s="121"/>
      <c r="C6" s="122"/>
      <c r="D6" s="122"/>
      <c r="E6" s="122"/>
      <c r="F6" s="122"/>
      <c r="G6" s="122"/>
      <c r="H6" s="122"/>
      <c r="I6" s="60">
        <v>0</v>
      </c>
      <c r="J6" s="52"/>
    </row>
    <row r="7" spans="1:10" ht="60.75" customHeight="1">
      <c r="A7" s="112" t="s">
        <v>140</v>
      </c>
      <c r="B7" s="113"/>
      <c r="C7" s="113"/>
      <c r="D7" s="113"/>
      <c r="E7" s="113"/>
      <c r="F7" s="113"/>
      <c r="G7" s="113"/>
      <c r="H7" s="113"/>
      <c r="I7" s="113"/>
    </row>
    <row r="9" spans="1:10">
      <c r="A9" s="55"/>
    </row>
  </sheetData>
  <mergeCells count="6">
    <mergeCell ref="A7:I7"/>
    <mergeCell ref="B1:H1"/>
    <mergeCell ref="A2:H2"/>
    <mergeCell ref="I2:I3"/>
    <mergeCell ref="J2:J3"/>
    <mergeCell ref="B6:H6"/>
  </mergeCells>
  <phoneticPr fontId="37"/>
  <conditionalFormatting sqref="A4:H5">
    <cfRule type="expression" dxfId="131" priority="1">
      <formula>#REF!="×"</formula>
    </cfRule>
  </conditionalFormatting>
  <conditionalFormatting sqref="I4:I6 A6:B6">
    <cfRule type="expression" dxfId="130" priority="4">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2842A-0386-49E1-AA87-E5D3C08F3900}">
  <sheetPr>
    <tabColor theme="4" tint="0.39997558519241921"/>
    <pageSetUpPr fitToPage="1"/>
  </sheetPr>
  <dimension ref="A1:M52"/>
  <sheetViews>
    <sheetView view="pageBreakPreview" zoomScale="80" zoomScaleNormal="85" zoomScaleSheetLayoutView="80" workbookViewId="0">
      <selection activeCell="A2" sqref="A2:K3"/>
    </sheetView>
  </sheetViews>
  <sheetFormatPr defaultColWidth="9" defaultRowHeight="13.5"/>
  <cols>
    <col min="1" max="1" width="47.75" style="53" customWidth="1"/>
    <col min="2" max="4" width="15.125" style="61" customWidth="1"/>
    <col min="5" max="5" width="23.25" style="61" customWidth="1"/>
    <col min="6" max="6" width="18.75" style="53" customWidth="1"/>
    <col min="7" max="7" width="47.75" style="53" customWidth="1"/>
    <col min="8" max="10" width="15.125" style="61" customWidth="1"/>
    <col min="11" max="11" width="23.5" style="53" customWidth="1"/>
    <col min="12" max="12" width="167.875" style="55" customWidth="1"/>
    <col min="13" max="18" width="14.625" style="53" customWidth="1"/>
    <col min="19" max="19" width="18.875" style="53" customWidth="1"/>
    <col min="20" max="20" width="9" style="53"/>
    <col min="21" max="27" width="9" style="53" customWidth="1"/>
    <col min="28" max="16384" width="9" style="53"/>
  </cols>
  <sheetData>
    <row r="1" spans="1:13" s="31" customFormat="1" ht="25.5" customHeight="1">
      <c r="A1" s="44" t="s">
        <v>98</v>
      </c>
      <c r="B1" s="93" t="s">
        <v>173</v>
      </c>
      <c r="C1" s="32"/>
      <c r="D1" s="32"/>
      <c r="E1" s="32"/>
      <c r="F1" s="32"/>
      <c r="I1" s="32"/>
      <c r="J1" s="33" t="s">
        <v>85</v>
      </c>
      <c r="K1" s="34" t="s">
        <v>177</v>
      </c>
      <c r="M1" s="35"/>
    </row>
    <row r="2" spans="1:13" ht="46.5" customHeight="1">
      <c r="A2" s="101" t="s">
        <v>107</v>
      </c>
      <c r="B2" s="102"/>
      <c r="C2" s="102"/>
      <c r="D2" s="102"/>
      <c r="E2" s="102"/>
      <c r="F2" s="102"/>
      <c r="G2" s="102"/>
      <c r="H2" s="102"/>
      <c r="I2" s="102"/>
      <c r="J2" s="102"/>
      <c r="K2" s="102"/>
      <c r="L2" s="82" t="s">
        <v>108</v>
      </c>
    </row>
    <row r="3" spans="1:13" s="48" customFormat="1" ht="23.25" customHeight="1">
      <c r="A3" s="44" t="s">
        <v>104</v>
      </c>
      <c r="B3" s="44"/>
      <c r="C3" s="44"/>
      <c r="D3" s="44"/>
      <c r="E3" s="44"/>
      <c r="F3" s="44"/>
      <c r="G3" s="44"/>
      <c r="H3" s="44"/>
      <c r="I3" s="44"/>
      <c r="J3" s="44"/>
      <c r="K3" s="49" t="s">
        <v>103</v>
      </c>
      <c r="L3" s="44"/>
      <c r="M3" s="47"/>
    </row>
    <row r="4" spans="1:13" ht="30" customHeight="1">
      <c r="A4" s="62" t="s">
        <v>78</v>
      </c>
      <c r="B4" s="63"/>
      <c r="C4" s="63"/>
      <c r="D4" s="63"/>
      <c r="E4" s="63"/>
      <c r="F4" s="123"/>
      <c r="G4" s="62" t="s">
        <v>80</v>
      </c>
      <c r="H4" s="63"/>
      <c r="I4" s="63"/>
      <c r="J4" s="63"/>
      <c r="K4" s="29">
        <f>SUM($K$12:$K$16)</f>
        <v>0</v>
      </c>
      <c r="L4" s="55" t="s">
        <v>109</v>
      </c>
    </row>
    <row r="5" spans="1:13" ht="30" customHeight="1">
      <c r="A5" s="46" t="s">
        <v>106</v>
      </c>
      <c r="B5" s="63"/>
      <c r="C5" s="63"/>
      <c r="D5" s="63"/>
      <c r="E5" s="63"/>
      <c r="F5" s="123"/>
      <c r="G5" s="73" t="s">
        <v>144</v>
      </c>
      <c r="H5" s="63"/>
      <c r="I5" s="63"/>
      <c r="J5" s="63"/>
      <c r="K5" s="29">
        <v>0</v>
      </c>
      <c r="L5" s="55" t="s">
        <v>110</v>
      </c>
    </row>
    <row r="6" spans="1:13" ht="30" customHeight="1">
      <c r="A6" s="62" t="s">
        <v>82</v>
      </c>
      <c r="B6" s="63"/>
      <c r="C6" s="63"/>
      <c r="D6" s="63"/>
      <c r="E6" s="63"/>
      <c r="F6" s="71" t="s">
        <v>105</v>
      </c>
      <c r="G6" s="64" t="s">
        <v>143</v>
      </c>
      <c r="H6" s="63"/>
      <c r="I6" s="63"/>
      <c r="J6" s="63"/>
      <c r="K6" s="29">
        <f>ROUNDDOWN(K4-K5,-3)</f>
        <v>0</v>
      </c>
      <c r="L6" s="55" t="s">
        <v>111</v>
      </c>
    </row>
    <row r="7" spans="1:13" ht="30" customHeight="1">
      <c r="A7" s="110" t="s">
        <v>175</v>
      </c>
      <c r="B7" s="110"/>
      <c r="C7" s="110"/>
      <c r="D7" s="110"/>
      <c r="E7" s="90" t="s">
        <v>165</v>
      </c>
      <c r="F7" s="97"/>
      <c r="G7" s="64"/>
      <c r="H7" s="63"/>
      <c r="I7" s="63"/>
      <c r="J7" s="63"/>
      <c r="K7" s="29"/>
    </row>
    <row r="8" spans="1:13" ht="30" customHeight="1">
      <c r="A8" s="62" t="s">
        <v>112</v>
      </c>
      <c r="B8" s="63"/>
      <c r="C8" s="63"/>
      <c r="D8" s="63"/>
      <c r="E8" s="63"/>
      <c r="F8" s="29" t="str">
        <f>IF(K6&gt;=K8,"○","×")</f>
        <v>○</v>
      </c>
      <c r="G8" s="62" t="s">
        <v>142</v>
      </c>
      <c r="H8" s="63"/>
      <c r="I8" s="63"/>
      <c r="J8" s="63"/>
      <c r="K8" s="125">
        <v>0</v>
      </c>
      <c r="L8" s="55" t="s">
        <v>113</v>
      </c>
    </row>
    <row r="9" spans="1:13" ht="30" customHeight="1">
      <c r="A9" s="62" t="s">
        <v>81</v>
      </c>
      <c r="B9" s="63"/>
      <c r="C9" s="63"/>
      <c r="D9" s="63"/>
      <c r="E9" s="63"/>
      <c r="F9" s="74">
        <f>K8-K9</f>
        <v>0</v>
      </c>
      <c r="G9" s="62" t="s">
        <v>114</v>
      </c>
      <c r="H9" s="63"/>
      <c r="I9" s="63"/>
      <c r="J9" s="63"/>
      <c r="K9" s="29">
        <f>IF(ROUNDDOWN(K8-K6,-3)&lt;=0,0,ROUNDDOWN(K8-K6,-3))</f>
        <v>0</v>
      </c>
      <c r="L9" s="55" t="s">
        <v>115</v>
      </c>
    </row>
    <row r="10" spans="1:13" ht="41.25" customHeight="1" thickBot="1">
      <c r="A10" s="103" t="s">
        <v>141</v>
      </c>
      <c r="B10" s="103"/>
      <c r="C10" s="103"/>
      <c r="D10" s="103"/>
      <c r="E10" s="103"/>
      <c r="F10" s="103"/>
      <c r="G10" s="104" t="s">
        <v>79</v>
      </c>
      <c r="H10" s="104"/>
      <c r="I10" s="104"/>
      <c r="J10" s="104"/>
      <c r="K10" s="104"/>
      <c r="L10" s="56"/>
    </row>
    <row r="11" spans="1:13" ht="66" customHeight="1" thickBot="1">
      <c r="A11" s="77" t="s">
        <v>116</v>
      </c>
      <c r="B11" s="51" t="s">
        <v>89</v>
      </c>
      <c r="C11" s="51" t="s">
        <v>117</v>
      </c>
      <c r="D11" s="51" t="s">
        <v>88</v>
      </c>
      <c r="E11" s="51" t="s">
        <v>118</v>
      </c>
      <c r="F11" s="51"/>
      <c r="G11" s="50" t="str">
        <f>A11</f>
        <v>賃金改善（全体）の内容</v>
      </c>
      <c r="H11" s="51" t="s">
        <v>119</v>
      </c>
      <c r="I11" s="51" t="s">
        <v>120</v>
      </c>
      <c r="J11" s="51" t="s">
        <v>121</v>
      </c>
      <c r="K11" s="51" t="s">
        <v>122</v>
      </c>
      <c r="L11" s="52" t="s">
        <v>90</v>
      </c>
    </row>
    <row r="12" spans="1:13" ht="50.25" customHeight="1">
      <c r="A12" s="57" t="s">
        <v>167</v>
      </c>
      <c r="B12" s="65"/>
      <c r="C12" s="58"/>
      <c r="D12" s="66"/>
      <c r="E12" s="58"/>
      <c r="F12" s="60"/>
      <c r="G12" s="57" t="s">
        <v>123</v>
      </c>
      <c r="H12" s="67">
        <f t="shared" ref="H12:J14" si="0">B12</f>
        <v>0</v>
      </c>
      <c r="I12" s="60">
        <f t="shared" si="0"/>
        <v>0</v>
      </c>
      <c r="J12" s="68">
        <f t="shared" si="0"/>
        <v>0</v>
      </c>
      <c r="K12" s="60">
        <f>H12*I12*J12</f>
        <v>0</v>
      </c>
      <c r="L12" s="52" t="s">
        <v>124</v>
      </c>
    </row>
    <row r="13" spans="1:13" ht="57" customHeight="1">
      <c r="A13" s="92" t="s">
        <v>168</v>
      </c>
      <c r="B13" s="65"/>
      <c r="C13" s="58"/>
      <c r="D13" s="66"/>
      <c r="E13" s="58"/>
      <c r="F13" s="60"/>
      <c r="G13" s="57" t="s">
        <v>125</v>
      </c>
      <c r="H13" s="67">
        <f t="shared" si="0"/>
        <v>0</v>
      </c>
      <c r="I13" s="60">
        <f t="shared" si="0"/>
        <v>0</v>
      </c>
      <c r="J13" s="68">
        <f t="shared" si="0"/>
        <v>0</v>
      </c>
      <c r="K13" s="60">
        <f>H13*I13*J13</f>
        <v>0</v>
      </c>
      <c r="L13" s="52" t="s">
        <v>126</v>
      </c>
    </row>
    <row r="14" spans="1:13" ht="80.25" customHeight="1">
      <c r="A14" s="50" t="s">
        <v>127</v>
      </c>
      <c r="B14" s="65"/>
      <c r="C14" s="58"/>
      <c r="D14" s="66"/>
      <c r="E14" s="69"/>
      <c r="F14" s="60"/>
      <c r="G14" s="50" t="s">
        <v>128</v>
      </c>
      <c r="H14" s="67">
        <f t="shared" si="0"/>
        <v>0</v>
      </c>
      <c r="I14" s="60">
        <f t="shared" si="0"/>
        <v>0</v>
      </c>
      <c r="J14" s="68">
        <f t="shared" si="0"/>
        <v>0</v>
      </c>
      <c r="K14" s="60">
        <f>H14*I14*J14</f>
        <v>0</v>
      </c>
      <c r="L14" s="52" t="s">
        <v>129</v>
      </c>
    </row>
    <row r="15" spans="1:13" ht="42.75" customHeight="1">
      <c r="A15" s="92" t="s">
        <v>169</v>
      </c>
      <c r="B15" s="65"/>
      <c r="C15" s="58"/>
      <c r="D15" s="95"/>
      <c r="E15" s="70"/>
      <c r="F15" s="60"/>
      <c r="G15" s="57" t="s">
        <v>170</v>
      </c>
      <c r="H15" s="67">
        <f>B15</f>
        <v>0</v>
      </c>
      <c r="I15" s="60">
        <f>C15</f>
        <v>0</v>
      </c>
      <c r="J15" s="79">
        <f>D15</f>
        <v>0</v>
      </c>
      <c r="K15" s="60">
        <f>H15*I15*J15</f>
        <v>0</v>
      </c>
      <c r="L15" s="52" t="s">
        <v>130</v>
      </c>
    </row>
    <row r="16" spans="1:13" ht="73.5" customHeight="1">
      <c r="A16" s="105"/>
      <c r="B16" s="106"/>
      <c r="C16" s="106"/>
      <c r="D16" s="106"/>
      <c r="E16" s="106"/>
      <c r="F16" s="107"/>
      <c r="G16" s="108" t="s">
        <v>131</v>
      </c>
      <c r="H16" s="109"/>
      <c r="I16" s="109"/>
      <c r="J16" s="109"/>
      <c r="K16" s="60">
        <f>【無床診】7号!I4+【無床診】7号!I5+【無床診】7号!I6</f>
        <v>0</v>
      </c>
      <c r="L16" s="52" t="s">
        <v>132</v>
      </c>
    </row>
    <row r="17" spans="1:12" ht="55.5" customHeight="1" thickBot="1">
      <c r="A17" s="111" t="s">
        <v>156</v>
      </c>
      <c r="B17" s="99"/>
      <c r="C17" s="99"/>
      <c r="D17" s="99"/>
      <c r="E17" s="99"/>
      <c r="F17" s="99"/>
      <c r="G17" s="99"/>
      <c r="H17" s="99"/>
      <c r="I17" s="99"/>
      <c r="J17" s="99"/>
      <c r="K17" s="100"/>
      <c r="L17" s="52"/>
    </row>
    <row r="18" spans="1:12" ht="72.75" customHeight="1" thickBot="1">
      <c r="A18" s="78" t="s">
        <v>149</v>
      </c>
      <c r="B18" s="51" t="s">
        <v>89</v>
      </c>
      <c r="C18" s="51" t="s">
        <v>135</v>
      </c>
      <c r="D18" s="51" t="s">
        <v>88</v>
      </c>
      <c r="E18" s="51" t="s">
        <v>118</v>
      </c>
      <c r="F18" s="51"/>
      <c r="G18" s="50" t="str">
        <f>A18</f>
        <v>看護職員等（保健師、助産師、看護師及び准看護師）の賃金改善の内容</v>
      </c>
      <c r="H18" s="51" t="s">
        <v>119</v>
      </c>
      <c r="I18" s="51" t="s">
        <v>120</v>
      </c>
      <c r="J18" s="51" t="s">
        <v>121</v>
      </c>
      <c r="K18" s="51" t="s">
        <v>122</v>
      </c>
      <c r="L18" s="52" t="s">
        <v>90</v>
      </c>
    </row>
    <row r="19" spans="1:12" ht="50.25" customHeight="1">
      <c r="A19" s="57" t="s">
        <v>167</v>
      </c>
      <c r="B19" s="65"/>
      <c r="C19" s="58"/>
      <c r="D19" s="66"/>
      <c r="E19" s="58"/>
      <c r="F19" s="60"/>
      <c r="G19" s="57" t="s">
        <v>123</v>
      </c>
      <c r="H19" s="67">
        <f t="shared" ref="H19:J21" si="1">B19</f>
        <v>0</v>
      </c>
      <c r="I19" s="60">
        <f t="shared" si="1"/>
        <v>0</v>
      </c>
      <c r="J19" s="68">
        <f t="shared" si="1"/>
        <v>0</v>
      </c>
      <c r="K19" s="60">
        <f>H19*I19*J19</f>
        <v>0</v>
      </c>
      <c r="L19" s="52" t="s">
        <v>124</v>
      </c>
    </row>
    <row r="20" spans="1:12" ht="57" customHeight="1">
      <c r="A20" s="92" t="s">
        <v>168</v>
      </c>
      <c r="B20" s="65"/>
      <c r="C20" s="58"/>
      <c r="D20" s="66"/>
      <c r="E20" s="58"/>
      <c r="F20" s="60"/>
      <c r="G20" s="57" t="s">
        <v>125</v>
      </c>
      <c r="H20" s="67">
        <f t="shared" si="1"/>
        <v>0</v>
      </c>
      <c r="I20" s="60">
        <f t="shared" si="1"/>
        <v>0</v>
      </c>
      <c r="J20" s="68">
        <f t="shared" si="1"/>
        <v>0</v>
      </c>
      <c r="K20" s="60">
        <f>H20*I20*J20</f>
        <v>0</v>
      </c>
      <c r="L20" s="52" t="s">
        <v>126</v>
      </c>
    </row>
    <row r="21" spans="1:12" ht="80.25" customHeight="1">
      <c r="A21" s="50" t="s">
        <v>127</v>
      </c>
      <c r="B21" s="65"/>
      <c r="C21" s="58"/>
      <c r="D21" s="66"/>
      <c r="E21" s="69"/>
      <c r="F21" s="60"/>
      <c r="G21" s="50" t="s">
        <v>128</v>
      </c>
      <c r="H21" s="67">
        <f t="shared" si="1"/>
        <v>0</v>
      </c>
      <c r="I21" s="60">
        <f t="shared" si="1"/>
        <v>0</v>
      </c>
      <c r="J21" s="68">
        <f t="shared" si="1"/>
        <v>0</v>
      </c>
      <c r="K21" s="60">
        <f>H21*I21*J21</f>
        <v>0</v>
      </c>
      <c r="L21" s="52" t="s">
        <v>129</v>
      </c>
    </row>
    <row r="22" spans="1:12" ht="42.75" customHeight="1" thickBot="1">
      <c r="A22" s="92" t="s">
        <v>169</v>
      </c>
      <c r="B22" s="65"/>
      <c r="C22" s="58"/>
      <c r="D22" s="95"/>
      <c r="E22" s="70"/>
      <c r="F22" s="60"/>
      <c r="G22" s="57" t="s">
        <v>170</v>
      </c>
      <c r="H22" s="67">
        <f>B22</f>
        <v>0</v>
      </c>
      <c r="I22" s="60">
        <f>C22</f>
        <v>0</v>
      </c>
      <c r="J22" s="79">
        <f>D22</f>
        <v>0</v>
      </c>
      <c r="K22" s="60">
        <f>H22*I22*J22</f>
        <v>0</v>
      </c>
      <c r="L22" s="52" t="s">
        <v>130</v>
      </c>
    </row>
    <row r="23" spans="1:12" ht="72.75" customHeight="1" thickBot="1">
      <c r="A23" s="78" t="s">
        <v>157</v>
      </c>
      <c r="B23" s="51" t="s">
        <v>89</v>
      </c>
      <c r="C23" s="51" t="s">
        <v>135</v>
      </c>
      <c r="D23" s="51" t="s">
        <v>88</v>
      </c>
      <c r="E23" s="51" t="s">
        <v>118</v>
      </c>
      <c r="F23" s="51"/>
      <c r="G23" s="50" t="str">
        <f>A23</f>
        <v>40歳未満の勤務医師、勤務歯科医師の賃金改善の内容</v>
      </c>
      <c r="H23" s="51" t="s">
        <v>119</v>
      </c>
      <c r="I23" s="51" t="s">
        <v>120</v>
      </c>
      <c r="J23" s="51" t="s">
        <v>121</v>
      </c>
      <c r="K23" s="51" t="s">
        <v>122</v>
      </c>
      <c r="L23" s="52" t="s">
        <v>90</v>
      </c>
    </row>
    <row r="24" spans="1:12" ht="50.25" customHeight="1">
      <c r="A24" s="57" t="s">
        <v>167</v>
      </c>
      <c r="B24" s="65"/>
      <c r="C24" s="58"/>
      <c r="D24" s="66"/>
      <c r="E24" s="58"/>
      <c r="F24" s="60"/>
      <c r="G24" s="57" t="s">
        <v>123</v>
      </c>
      <c r="H24" s="67">
        <f t="shared" ref="H24:J26" si="2">B24</f>
        <v>0</v>
      </c>
      <c r="I24" s="60">
        <f t="shared" si="2"/>
        <v>0</v>
      </c>
      <c r="J24" s="68">
        <f t="shared" si="2"/>
        <v>0</v>
      </c>
      <c r="K24" s="60">
        <f>H24*I24*J24</f>
        <v>0</v>
      </c>
      <c r="L24" s="52" t="s">
        <v>124</v>
      </c>
    </row>
    <row r="25" spans="1:12" ht="57" customHeight="1">
      <c r="A25" s="92" t="s">
        <v>168</v>
      </c>
      <c r="B25" s="65"/>
      <c r="C25" s="58"/>
      <c r="D25" s="66"/>
      <c r="E25" s="58"/>
      <c r="F25" s="60"/>
      <c r="G25" s="57" t="s">
        <v>125</v>
      </c>
      <c r="H25" s="67">
        <f t="shared" si="2"/>
        <v>0</v>
      </c>
      <c r="I25" s="60">
        <f t="shared" si="2"/>
        <v>0</v>
      </c>
      <c r="J25" s="68">
        <f t="shared" si="2"/>
        <v>0</v>
      </c>
      <c r="K25" s="60">
        <f>H25*I25*J25</f>
        <v>0</v>
      </c>
      <c r="L25" s="52" t="s">
        <v>126</v>
      </c>
    </row>
    <row r="26" spans="1:12" ht="80.25" customHeight="1">
      <c r="A26" s="50" t="s">
        <v>127</v>
      </c>
      <c r="B26" s="65"/>
      <c r="C26" s="58"/>
      <c r="D26" s="66"/>
      <c r="E26" s="69"/>
      <c r="F26" s="60"/>
      <c r="G26" s="50" t="s">
        <v>137</v>
      </c>
      <c r="H26" s="67">
        <f t="shared" si="2"/>
        <v>0</v>
      </c>
      <c r="I26" s="60">
        <f t="shared" si="2"/>
        <v>0</v>
      </c>
      <c r="J26" s="68">
        <f t="shared" si="2"/>
        <v>0</v>
      </c>
      <c r="K26" s="60">
        <f>H26*I26*J26</f>
        <v>0</v>
      </c>
      <c r="L26" s="52" t="s">
        <v>129</v>
      </c>
    </row>
    <row r="27" spans="1:12" ht="43.5" customHeight="1" thickBot="1">
      <c r="A27" s="92" t="s">
        <v>169</v>
      </c>
      <c r="B27" s="65"/>
      <c r="C27" s="58"/>
      <c r="D27" s="95"/>
      <c r="E27" s="70"/>
      <c r="F27" s="60"/>
      <c r="G27" s="57" t="s">
        <v>170</v>
      </c>
      <c r="H27" s="67">
        <f>B27</f>
        <v>0</v>
      </c>
      <c r="I27" s="60">
        <f>C27</f>
        <v>0</v>
      </c>
      <c r="J27" s="79">
        <f>D27</f>
        <v>0</v>
      </c>
      <c r="K27" s="60">
        <f>H27*I27*J27</f>
        <v>0</v>
      </c>
      <c r="L27" s="52" t="s">
        <v>130</v>
      </c>
    </row>
    <row r="28" spans="1:12" ht="72.75" customHeight="1" thickBot="1">
      <c r="A28" s="78" t="s">
        <v>136</v>
      </c>
      <c r="B28" s="51" t="s">
        <v>89</v>
      </c>
      <c r="C28" s="51" t="s">
        <v>135</v>
      </c>
      <c r="D28" s="51" t="s">
        <v>88</v>
      </c>
      <c r="E28" s="51" t="s">
        <v>118</v>
      </c>
      <c r="F28" s="51"/>
      <c r="G28" s="50" t="str">
        <f>A28</f>
        <v>事務職員の賃金改善の内容</v>
      </c>
      <c r="H28" s="51" t="s">
        <v>119</v>
      </c>
      <c r="I28" s="51" t="s">
        <v>120</v>
      </c>
      <c r="J28" s="51" t="s">
        <v>121</v>
      </c>
      <c r="K28" s="51" t="s">
        <v>122</v>
      </c>
      <c r="L28" s="52" t="s">
        <v>90</v>
      </c>
    </row>
    <row r="29" spans="1:12" ht="50.25" customHeight="1">
      <c r="A29" s="57" t="s">
        <v>167</v>
      </c>
      <c r="B29" s="65"/>
      <c r="C29" s="58"/>
      <c r="D29" s="66"/>
      <c r="E29" s="58"/>
      <c r="F29" s="60"/>
      <c r="G29" s="57" t="s">
        <v>123</v>
      </c>
      <c r="H29" s="67">
        <f t="shared" ref="H29:J31" si="3">B29</f>
        <v>0</v>
      </c>
      <c r="I29" s="60">
        <f t="shared" si="3"/>
        <v>0</v>
      </c>
      <c r="J29" s="68">
        <f t="shared" si="3"/>
        <v>0</v>
      </c>
      <c r="K29" s="60">
        <f>H29*I29*J29</f>
        <v>0</v>
      </c>
      <c r="L29" s="52" t="s">
        <v>124</v>
      </c>
    </row>
    <row r="30" spans="1:12" ht="57" customHeight="1">
      <c r="A30" s="92" t="s">
        <v>168</v>
      </c>
      <c r="B30" s="65"/>
      <c r="C30" s="58"/>
      <c r="D30" s="66"/>
      <c r="E30" s="58"/>
      <c r="F30" s="60"/>
      <c r="G30" s="57" t="s">
        <v>125</v>
      </c>
      <c r="H30" s="67">
        <f t="shared" si="3"/>
        <v>0</v>
      </c>
      <c r="I30" s="60">
        <f t="shared" si="3"/>
        <v>0</v>
      </c>
      <c r="J30" s="68">
        <f t="shared" si="3"/>
        <v>0</v>
      </c>
      <c r="K30" s="60">
        <f>H30*I30*J30</f>
        <v>0</v>
      </c>
      <c r="L30" s="52" t="s">
        <v>126</v>
      </c>
    </row>
    <row r="31" spans="1:12" ht="80.25" customHeight="1">
      <c r="A31" s="50" t="s">
        <v>127</v>
      </c>
      <c r="B31" s="65"/>
      <c r="C31" s="58"/>
      <c r="D31" s="66"/>
      <c r="E31" s="69"/>
      <c r="F31" s="60"/>
      <c r="G31" s="50" t="s">
        <v>137</v>
      </c>
      <c r="H31" s="67">
        <f t="shared" si="3"/>
        <v>0</v>
      </c>
      <c r="I31" s="60">
        <f t="shared" si="3"/>
        <v>0</v>
      </c>
      <c r="J31" s="68">
        <f t="shared" si="3"/>
        <v>0</v>
      </c>
      <c r="K31" s="60">
        <f>H31*I31*J31</f>
        <v>0</v>
      </c>
      <c r="L31" s="52" t="s">
        <v>129</v>
      </c>
    </row>
    <row r="32" spans="1:12" ht="43.5" customHeight="1" thickBot="1">
      <c r="A32" s="92" t="s">
        <v>169</v>
      </c>
      <c r="B32" s="65"/>
      <c r="C32" s="58"/>
      <c r="D32" s="95"/>
      <c r="E32" s="70"/>
      <c r="F32" s="60"/>
      <c r="G32" s="57" t="s">
        <v>170</v>
      </c>
      <c r="H32" s="67">
        <f>B32</f>
        <v>0</v>
      </c>
      <c r="I32" s="60">
        <f>C32</f>
        <v>0</v>
      </c>
      <c r="J32" s="79">
        <f>D32</f>
        <v>0</v>
      </c>
      <c r="K32" s="60">
        <f>H32*I32*J32</f>
        <v>0</v>
      </c>
      <c r="L32" s="52" t="s">
        <v>130</v>
      </c>
    </row>
    <row r="33" spans="1:12" ht="72.75" customHeight="1" thickBot="1">
      <c r="A33" s="78" t="s">
        <v>150</v>
      </c>
      <c r="B33" s="51" t="s">
        <v>89</v>
      </c>
      <c r="C33" s="51" t="s">
        <v>135</v>
      </c>
      <c r="D33" s="51" t="s">
        <v>88</v>
      </c>
      <c r="E33" s="51" t="s">
        <v>118</v>
      </c>
      <c r="F33" s="51"/>
      <c r="G33" s="50" t="str">
        <f>A33</f>
        <v>看護補助者の賃金改善の内容</v>
      </c>
      <c r="H33" s="51" t="s">
        <v>119</v>
      </c>
      <c r="I33" s="51" t="s">
        <v>120</v>
      </c>
      <c r="J33" s="51" t="s">
        <v>121</v>
      </c>
      <c r="K33" s="51" t="s">
        <v>122</v>
      </c>
      <c r="L33" s="52" t="s">
        <v>90</v>
      </c>
    </row>
    <row r="34" spans="1:12" ht="50.25" customHeight="1">
      <c r="A34" s="57" t="s">
        <v>167</v>
      </c>
      <c r="B34" s="65"/>
      <c r="C34" s="58"/>
      <c r="D34" s="66"/>
      <c r="E34" s="58"/>
      <c r="F34" s="60"/>
      <c r="G34" s="57" t="s">
        <v>123</v>
      </c>
      <c r="H34" s="67">
        <f t="shared" ref="H34:J36" si="4">B34</f>
        <v>0</v>
      </c>
      <c r="I34" s="60">
        <f t="shared" si="4"/>
        <v>0</v>
      </c>
      <c r="J34" s="68">
        <f t="shared" si="4"/>
        <v>0</v>
      </c>
      <c r="K34" s="60">
        <f>H34*I34*J34</f>
        <v>0</v>
      </c>
      <c r="L34" s="52" t="s">
        <v>124</v>
      </c>
    </row>
    <row r="35" spans="1:12" ht="57" customHeight="1">
      <c r="A35" s="92" t="s">
        <v>168</v>
      </c>
      <c r="B35" s="65"/>
      <c r="C35" s="58"/>
      <c r="D35" s="66"/>
      <c r="E35" s="58"/>
      <c r="F35" s="60"/>
      <c r="G35" s="57" t="s">
        <v>125</v>
      </c>
      <c r="H35" s="67">
        <f t="shared" si="4"/>
        <v>0</v>
      </c>
      <c r="I35" s="60">
        <f t="shared" si="4"/>
        <v>0</v>
      </c>
      <c r="J35" s="68">
        <f t="shared" si="4"/>
        <v>0</v>
      </c>
      <c r="K35" s="60">
        <f>H35*I35*J35</f>
        <v>0</v>
      </c>
      <c r="L35" s="52" t="s">
        <v>126</v>
      </c>
    </row>
    <row r="36" spans="1:12" ht="80.25" customHeight="1">
      <c r="A36" s="50" t="s">
        <v>127</v>
      </c>
      <c r="B36" s="65"/>
      <c r="C36" s="58"/>
      <c r="D36" s="66"/>
      <c r="E36" s="69"/>
      <c r="F36" s="60"/>
      <c r="G36" s="50" t="s">
        <v>137</v>
      </c>
      <c r="H36" s="67">
        <f t="shared" si="4"/>
        <v>0</v>
      </c>
      <c r="I36" s="60">
        <f t="shared" si="4"/>
        <v>0</v>
      </c>
      <c r="J36" s="68">
        <f t="shared" si="4"/>
        <v>0</v>
      </c>
      <c r="K36" s="60">
        <f>H36*I36*J36</f>
        <v>0</v>
      </c>
      <c r="L36" s="52" t="s">
        <v>129</v>
      </c>
    </row>
    <row r="37" spans="1:12" ht="43.5" customHeight="1" thickBot="1">
      <c r="A37" s="92" t="s">
        <v>169</v>
      </c>
      <c r="B37" s="65"/>
      <c r="C37" s="58"/>
      <c r="D37" s="95"/>
      <c r="E37" s="70"/>
      <c r="F37" s="60"/>
      <c r="G37" s="57" t="s">
        <v>170</v>
      </c>
      <c r="H37" s="67">
        <f>B37</f>
        <v>0</v>
      </c>
      <c r="I37" s="60">
        <f>C37</f>
        <v>0</v>
      </c>
      <c r="J37" s="79">
        <f>D37</f>
        <v>0</v>
      </c>
      <c r="K37" s="60">
        <f>H37*I37*J37</f>
        <v>0</v>
      </c>
      <c r="L37" s="52" t="s">
        <v>130</v>
      </c>
    </row>
    <row r="38" spans="1:12" ht="72.75" customHeight="1" thickBot="1">
      <c r="A38" s="78" t="s">
        <v>158</v>
      </c>
      <c r="B38" s="51" t="s">
        <v>89</v>
      </c>
      <c r="C38" s="51" t="s">
        <v>135</v>
      </c>
      <c r="D38" s="51" t="s">
        <v>88</v>
      </c>
      <c r="E38" s="51" t="s">
        <v>118</v>
      </c>
      <c r="F38" s="51"/>
      <c r="G38" s="50" t="str">
        <f>A38</f>
        <v>歯科衛生士の賃金改善の内容</v>
      </c>
      <c r="H38" s="51" t="s">
        <v>119</v>
      </c>
      <c r="I38" s="51" t="s">
        <v>120</v>
      </c>
      <c r="J38" s="51" t="s">
        <v>121</v>
      </c>
      <c r="K38" s="51" t="s">
        <v>122</v>
      </c>
      <c r="L38" s="52" t="s">
        <v>90</v>
      </c>
    </row>
    <row r="39" spans="1:12" ht="50.25" customHeight="1">
      <c r="A39" s="57" t="s">
        <v>167</v>
      </c>
      <c r="B39" s="65"/>
      <c r="C39" s="58"/>
      <c r="D39" s="66"/>
      <c r="E39" s="58"/>
      <c r="F39" s="60"/>
      <c r="G39" s="57" t="s">
        <v>123</v>
      </c>
      <c r="H39" s="67">
        <f t="shared" ref="H39:J41" si="5">B39</f>
        <v>0</v>
      </c>
      <c r="I39" s="60">
        <f t="shared" si="5"/>
        <v>0</v>
      </c>
      <c r="J39" s="68">
        <f t="shared" si="5"/>
        <v>0</v>
      </c>
      <c r="K39" s="60">
        <f>H39*I39*J39</f>
        <v>0</v>
      </c>
      <c r="L39" s="52" t="s">
        <v>124</v>
      </c>
    </row>
    <row r="40" spans="1:12" ht="57" customHeight="1">
      <c r="A40" s="92" t="s">
        <v>168</v>
      </c>
      <c r="B40" s="65"/>
      <c r="C40" s="58"/>
      <c r="D40" s="66"/>
      <c r="E40" s="58"/>
      <c r="F40" s="60"/>
      <c r="G40" s="57" t="s">
        <v>125</v>
      </c>
      <c r="H40" s="67">
        <f t="shared" si="5"/>
        <v>0</v>
      </c>
      <c r="I40" s="60">
        <f t="shared" si="5"/>
        <v>0</v>
      </c>
      <c r="J40" s="68">
        <f t="shared" si="5"/>
        <v>0</v>
      </c>
      <c r="K40" s="60">
        <f>H40*I40*J40</f>
        <v>0</v>
      </c>
      <c r="L40" s="52" t="s">
        <v>126</v>
      </c>
    </row>
    <row r="41" spans="1:12" ht="80.25" customHeight="1">
      <c r="A41" s="50" t="s">
        <v>127</v>
      </c>
      <c r="B41" s="65"/>
      <c r="C41" s="58"/>
      <c r="D41" s="66"/>
      <c r="E41" s="69"/>
      <c r="F41" s="60"/>
      <c r="G41" s="50" t="s">
        <v>137</v>
      </c>
      <c r="H41" s="67">
        <f t="shared" si="5"/>
        <v>0</v>
      </c>
      <c r="I41" s="60">
        <f t="shared" si="5"/>
        <v>0</v>
      </c>
      <c r="J41" s="68">
        <f t="shared" si="5"/>
        <v>0</v>
      </c>
      <c r="K41" s="60">
        <f>H41*I41*J41</f>
        <v>0</v>
      </c>
      <c r="L41" s="52" t="s">
        <v>129</v>
      </c>
    </row>
    <row r="42" spans="1:12" ht="43.5" customHeight="1" thickBot="1">
      <c r="A42" s="92" t="s">
        <v>169</v>
      </c>
      <c r="B42" s="65"/>
      <c r="C42" s="58"/>
      <c r="D42" s="95"/>
      <c r="E42" s="70"/>
      <c r="F42" s="60"/>
      <c r="G42" s="57" t="s">
        <v>170</v>
      </c>
      <c r="H42" s="67">
        <f>B42</f>
        <v>0</v>
      </c>
      <c r="I42" s="60">
        <f>C42</f>
        <v>0</v>
      </c>
      <c r="J42" s="79">
        <f>D42</f>
        <v>0</v>
      </c>
      <c r="K42" s="60">
        <f>H42*I42*J42</f>
        <v>0</v>
      </c>
      <c r="L42" s="52" t="s">
        <v>130</v>
      </c>
    </row>
    <row r="43" spans="1:12" ht="72.75" customHeight="1" thickBot="1">
      <c r="A43" s="78" t="s">
        <v>134</v>
      </c>
      <c r="B43" s="51" t="s">
        <v>89</v>
      </c>
      <c r="C43" s="51" t="s">
        <v>135</v>
      </c>
      <c r="D43" s="51" t="s">
        <v>88</v>
      </c>
      <c r="E43" s="51" t="s">
        <v>118</v>
      </c>
      <c r="F43" s="51"/>
      <c r="G43" s="50" t="str">
        <f>A43</f>
        <v>薬剤師の賃金改善の内容</v>
      </c>
      <c r="H43" s="51" t="s">
        <v>119</v>
      </c>
      <c r="I43" s="51" t="s">
        <v>120</v>
      </c>
      <c r="J43" s="51" t="s">
        <v>121</v>
      </c>
      <c r="K43" s="51" t="s">
        <v>122</v>
      </c>
      <c r="L43" s="52" t="s">
        <v>90</v>
      </c>
    </row>
    <row r="44" spans="1:12" ht="50.25" customHeight="1">
      <c r="A44" s="57" t="s">
        <v>167</v>
      </c>
      <c r="B44" s="65"/>
      <c r="C44" s="58"/>
      <c r="D44" s="66"/>
      <c r="E44" s="58"/>
      <c r="F44" s="60"/>
      <c r="G44" s="57" t="s">
        <v>123</v>
      </c>
      <c r="H44" s="67">
        <f t="shared" ref="H44:J46" si="6">B44</f>
        <v>0</v>
      </c>
      <c r="I44" s="60">
        <f t="shared" si="6"/>
        <v>0</v>
      </c>
      <c r="J44" s="68">
        <f t="shared" si="6"/>
        <v>0</v>
      </c>
      <c r="K44" s="60">
        <f>H44*I44*J44</f>
        <v>0</v>
      </c>
      <c r="L44" s="52" t="s">
        <v>124</v>
      </c>
    </row>
    <row r="45" spans="1:12" ht="57" customHeight="1">
      <c r="A45" s="92" t="s">
        <v>168</v>
      </c>
      <c r="B45" s="65"/>
      <c r="C45" s="58"/>
      <c r="D45" s="66"/>
      <c r="E45" s="58"/>
      <c r="F45" s="60"/>
      <c r="G45" s="57" t="s">
        <v>125</v>
      </c>
      <c r="H45" s="67">
        <f t="shared" si="6"/>
        <v>0</v>
      </c>
      <c r="I45" s="60">
        <f t="shared" si="6"/>
        <v>0</v>
      </c>
      <c r="J45" s="68">
        <f t="shared" si="6"/>
        <v>0</v>
      </c>
      <c r="K45" s="60">
        <f>H45*I45*J45</f>
        <v>0</v>
      </c>
      <c r="L45" s="52" t="s">
        <v>126</v>
      </c>
    </row>
    <row r="46" spans="1:12" ht="80.25" customHeight="1">
      <c r="A46" s="50" t="s">
        <v>127</v>
      </c>
      <c r="B46" s="65"/>
      <c r="C46" s="58"/>
      <c r="D46" s="66"/>
      <c r="E46" s="69"/>
      <c r="F46" s="60"/>
      <c r="G46" s="50" t="s">
        <v>137</v>
      </c>
      <c r="H46" s="67">
        <f t="shared" si="6"/>
        <v>0</v>
      </c>
      <c r="I46" s="60">
        <f t="shared" si="6"/>
        <v>0</v>
      </c>
      <c r="J46" s="68">
        <f t="shared" si="6"/>
        <v>0</v>
      </c>
      <c r="K46" s="60">
        <f>H46*I46*J46</f>
        <v>0</v>
      </c>
      <c r="L46" s="52" t="s">
        <v>129</v>
      </c>
    </row>
    <row r="47" spans="1:12" ht="43.5" customHeight="1">
      <c r="A47" s="92" t="s">
        <v>169</v>
      </c>
      <c r="B47" s="65"/>
      <c r="C47" s="58"/>
      <c r="D47" s="95"/>
      <c r="E47" s="70"/>
      <c r="F47" s="60"/>
      <c r="G47" s="57" t="s">
        <v>170</v>
      </c>
      <c r="H47" s="67">
        <f>B47</f>
        <v>0</v>
      </c>
      <c r="I47" s="60">
        <f>C47</f>
        <v>0</v>
      </c>
      <c r="J47" s="79">
        <f>D47</f>
        <v>0</v>
      </c>
      <c r="K47" s="60">
        <f>H47*I47*J47</f>
        <v>0</v>
      </c>
      <c r="L47" s="52" t="s">
        <v>130</v>
      </c>
    </row>
    <row r="48" spans="1:12" ht="72.75" customHeight="1">
      <c r="A48" s="94" t="s">
        <v>151</v>
      </c>
      <c r="B48" s="51" t="s">
        <v>89</v>
      </c>
      <c r="C48" s="51" t="s">
        <v>135</v>
      </c>
      <c r="D48" s="51" t="s">
        <v>88</v>
      </c>
      <c r="E48" s="51" t="s">
        <v>118</v>
      </c>
      <c r="F48" s="51"/>
      <c r="G48" s="50" t="str">
        <f>A48</f>
        <v>（上記職種以外の職員）
その他職員の賃金改善の内容</v>
      </c>
      <c r="H48" s="51" t="s">
        <v>119</v>
      </c>
      <c r="I48" s="51" t="s">
        <v>120</v>
      </c>
      <c r="J48" s="51" t="s">
        <v>121</v>
      </c>
      <c r="K48" s="51" t="s">
        <v>122</v>
      </c>
      <c r="L48" s="52" t="s">
        <v>90</v>
      </c>
    </row>
    <row r="49" spans="1:12" ht="50.25" customHeight="1">
      <c r="A49" s="57" t="s">
        <v>167</v>
      </c>
      <c r="B49" s="65"/>
      <c r="C49" s="58"/>
      <c r="D49" s="66"/>
      <c r="E49" s="58"/>
      <c r="F49" s="60"/>
      <c r="G49" s="57" t="s">
        <v>123</v>
      </c>
      <c r="H49" s="67">
        <f t="shared" ref="H49:J51" si="7">B49</f>
        <v>0</v>
      </c>
      <c r="I49" s="60">
        <f t="shared" si="7"/>
        <v>0</v>
      </c>
      <c r="J49" s="68">
        <f t="shared" si="7"/>
        <v>0</v>
      </c>
      <c r="K49" s="60">
        <f>H49*I49*J49</f>
        <v>0</v>
      </c>
      <c r="L49" s="52" t="s">
        <v>124</v>
      </c>
    </row>
    <row r="50" spans="1:12" ht="57" customHeight="1">
      <c r="A50" s="92" t="s">
        <v>168</v>
      </c>
      <c r="B50" s="65"/>
      <c r="C50" s="58"/>
      <c r="D50" s="66"/>
      <c r="E50" s="58"/>
      <c r="F50" s="60"/>
      <c r="G50" s="57" t="s">
        <v>125</v>
      </c>
      <c r="H50" s="67">
        <f t="shared" si="7"/>
        <v>0</v>
      </c>
      <c r="I50" s="60">
        <f t="shared" si="7"/>
        <v>0</v>
      </c>
      <c r="J50" s="68">
        <f t="shared" si="7"/>
        <v>0</v>
      </c>
      <c r="K50" s="60">
        <f>H50*I50*J50</f>
        <v>0</v>
      </c>
      <c r="L50" s="52" t="s">
        <v>126</v>
      </c>
    </row>
    <row r="51" spans="1:12" ht="80.25" customHeight="1">
      <c r="A51" s="50" t="s">
        <v>127</v>
      </c>
      <c r="B51" s="65"/>
      <c r="C51" s="58"/>
      <c r="D51" s="66"/>
      <c r="E51" s="69"/>
      <c r="F51" s="60"/>
      <c r="G51" s="50" t="s">
        <v>137</v>
      </c>
      <c r="H51" s="67">
        <f t="shared" si="7"/>
        <v>0</v>
      </c>
      <c r="I51" s="60">
        <f t="shared" si="7"/>
        <v>0</v>
      </c>
      <c r="J51" s="68">
        <f t="shared" si="7"/>
        <v>0</v>
      </c>
      <c r="K51" s="60">
        <f>H51*I51*J51</f>
        <v>0</v>
      </c>
      <c r="L51" s="52" t="s">
        <v>129</v>
      </c>
    </row>
    <row r="52" spans="1:12" ht="43.5" customHeight="1">
      <c r="A52" s="92" t="s">
        <v>169</v>
      </c>
      <c r="B52" s="65"/>
      <c r="C52" s="58"/>
      <c r="D52" s="95"/>
      <c r="E52" s="70"/>
      <c r="F52" s="60"/>
      <c r="G52" s="57" t="s">
        <v>170</v>
      </c>
      <c r="H52" s="67">
        <f>B52</f>
        <v>0</v>
      </c>
      <c r="I52" s="60">
        <f>C52</f>
        <v>0</v>
      </c>
      <c r="J52" s="79">
        <f>D52</f>
        <v>0</v>
      </c>
      <c r="K52" s="60">
        <f>H52*I52*J52</f>
        <v>0</v>
      </c>
      <c r="L52" s="52" t="s">
        <v>130</v>
      </c>
    </row>
  </sheetData>
  <mergeCells count="7">
    <mergeCell ref="A17:K17"/>
    <mergeCell ref="A2:K2"/>
    <mergeCell ref="A10:F10"/>
    <mergeCell ref="G10:K10"/>
    <mergeCell ref="A16:F16"/>
    <mergeCell ref="G16:J16"/>
    <mergeCell ref="A7:D7"/>
  </mergeCells>
  <phoneticPr fontId="37"/>
  <conditionalFormatting sqref="A13">
    <cfRule type="expression" dxfId="129" priority="55">
      <formula>#REF!="×"</formula>
    </cfRule>
  </conditionalFormatting>
  <conditionalFormatting sqref="A15">
    <cfRule type="expression" dxfId="128" priority="54">
      <formula>#REF!="×"</formula>
    </cfRule>
  </conditionalFormatting>
  <conditionalFormatting sqref="A20">
    <cfRule type="expression" dxfId="127" priority="51">
      <formula>#REF!="×"</formula>
    </cfRule>
  </conditionalFormatting>
  <conditionalFormatting sqref="A22">
    <cfRule type="expression" dxfId="126" priority="50">
      <formula>#REF!="×"</formula>
    </cfRule>
  </conditionalFormatting>
  <conditionalFormatting sqref="A25">
    <cfRule type="expression" dxfId="125" priority="47">
      <formula>#REF!="×"</formula>
    </cfRule>
  </conditionalFormatting>
  <conditionalFormatting sqref="A27">
    <cfRule type="expression" dxfId="124" priority="46">
      <formula>#REF!="×"</formula>
    </cfRule>
  </conditionalFormatting>
  <conditionalFormatting sqref="A30">
    <cfRule type="expression" dxfId="123" priority="43">
      <formula>#REF!="×"</formula>
    </cfRule>
  </conditionalFormatting>
  <conditionalFormatting sqref="A32">
    <cfRule type="expression" dxfId="122" priority="42">
      <formula>#REF!="×"</formula>
    </cfRule>
  </conditionalFormatting>
  <conditionalFormatting sqref="A35">
    <cfRule type="expression" dxfId="121" priority="39">
      <formula>#REF!="×"</formula>
    </cfRule>
  </conditionalFormatting>
  <conditionalFormatting sqref="A37">
    <cfRule type="expression" dxfId="120" priority="38">
      <formula>#REF!="×"</formula>
    </cfRule>
  </conditionalFormatting>
  <conditionalFormatting sqref="A40">
    <cfRule type="expression" dxfId="119" priority="35">
      <formula>#REF!="×"</formula>
    </cfRule>
  </conditionalFormatting>
  <conditionalFormatting sqref="A42">
    <cfRule type="expression" dxfId="118" priority="34">
      <formula>#REF!="×"</formula>
    </cfRule>
  </conditionalFormatting>
  <conditionalFormatting sqref="A45">
    <cfRule type="expression" dxfId="117" priority="31">
      <formula>#REF!="×"</formula>
    </cfRule>
  </conditionalFormatting>
  <conditionalFormatting sqref="A47">
    <cfRule type="expression" dxfId="116" priority="30">
      <formula>#REF!="×"</formula>
    </cfRule>
  </conditionalFormatting>
  <conditionalFormatting sqref="A50">
    <cfRule type="expression" dxfId="115" priority="27">
      <formula>#REF!="×"</formula>
    </cfRule>
  </conditionalFormatting>
  <conditionalFormatting sqref="A52">
    <cfRule type="expression" dxfId="114" priority="26">
      <formula>#REF!="×"</formula>
    </cfRule>
  </conditionalFormatting>
  <conditionalFormatting sqref="A12:D12 B13:D13">
    <cfRule type="expression" dxfId="113" priority="57">
      <formula>$F$2="×"</formula>
    </cfRule>
  </conditionalFormatting>
  <conditionalFormatting sqref="A14:D14">
    <cfRule type="expression" dxfId="112" priority="56">
      <formula>$F$2="×"</formula>
    </cfRule>
  </conditionalFormatting>
  <conditionalFormatting sqref="A19:D19 B20:D20">
    <cfRule type="expression" dxfId="111" priority="53">
      <formula>$F$2="×"</formula>
    </cfRule>
  </conditionalFormatting>
  <conditionalFormatting sqref="A21:D21">
    <cfRule type="expression" dxfId="110" priority="52">
      <formula>$F$2="×"</formula>
    </cfRule>
  </conditionalFormatting>
  <conditionalFormatting sqref="A24:D24 B25:D25">
    <cfRule type="expression" dxfId="109" priority="49">
      <formula>$F$2="×"</formula>
    </cfRule>
  </conditionalFormatting>
  <conditionalFormatting sqref="A26:D26">
    <cfRule type="expression" dxfId="108" priority="48">
      <formula>$F$2="×"</formula>
    </cfRule>
  </conditionalFormatting>
  <conditionalFormatting sqref="A29:D29 B30:D30">
    <cfRule type="expression" dxfId="107" priority="45">
      <formula>$F$2="×"</formula>
    </cfRule>
  </conditionalFormatting>
  <conditionalFormatting sqref="A31:D31">
    <cfRule type="expression" dxfId="106" priority="44">
      <formula>$F$2="×"</formula>
    </cfRule>
  </conditionalFormatting>
  <conditionalFormatting sqref="A34:D34 B35:D35">
    <cfRule type="expression" dxfId="105" priority="41">
      <formula>$F$2="×"</formula>
    </cfRule>
  </conditionalFormatting>
  <conditionalFormatting sqref="A36:D36">
    <cfRule type="expression" dxfId="104" priority="40">
      <formula>$F$2="×"</formula>
    </cfRule>
  </conditionalFormatting>
  <conditionalFormatting sqref="A39:D39 B40:D40">
    <cfRule type="expression" dxfId="103" priority="37">
      <formula>$F$2="×"</formula>
    </cfRule>
  </conditionalFormatting>
  <conditionalFormatting sqref="A41:D41">
    <cfRule type="expression" dxfId="102" priority="36">
      <formula>$F$2="×"</formula>
    </cfRule>
  </conditionalFormatting>
  <conditionalFormatting sqref="A44:D44 B45:D45">
    <cfRule type="expression" dxfId="101" priority="33">
      <formula>$F$2="×"</formula>
    </cfRule>
  </conditionalFormatting>
  <conditionalFormatting sqref="A46:D46">
    <cfRule type="expression" dxfId="100" priority="32">
      <formula>$F$2="×"</formula>
    </cfRule>
  </conditionalFormatting>
  <conditionalFormatting sqref="A49:D49 B50:D50">
    <cfRule type="expression" dxfId="99" priority="29">
      <formula>$F$2="×"</formula>
    </cfRule>
  </conditionalFormatting>
  <conditionalFormatting sqref="A51:D51">
    <cfRule type="expression" dxfId="98" priority="28">
      <formula>$F$2="×"</formula>
    </cfRule>
  </conditionalFormatting>
  <conditionalFormatting sqref="B15:F15">
    <cfRule type="expression" dxfId="97" priority="1">
      <formula>$F$2="×"</formula>
    </cfRule>
  </conditionalFormatting>
  <conditionalFormatting sqref="B22:K22">
    <cfRule type="expression" dxfId="96" priority="2">
      <formula>$F$2="×"</formula>
    </cfRule>
  </conditionalFormatting>
  <conditionalFormatting sqref="B27:K27">
    <cfRule type="expression" dxfId="95" priority="3">
      <formula>$F$2="×"</formula>
    </cfRule>
  </conditionalFormatting>
  <conditionalFormatting sqref="B32:K32">
    <cfRule type="expression" dxfId="94" priority="4">
      <formula>$F$2="×"</formula>
    </cfRule>
  </conditionalFormatting>
  <conditionalFormatting sqref="B37:K37">
    <cfRule type="expression" dxfId="93" priority="5">
      <formula>$F$2="×"</formula>
    </cfRule>
  </conditionalFormatting>
  <conditionalFormatting sqref="B42:K42">
    <cfRule type="expression" dxfId="92" priority="6">
      <formula>$F$2="×"</formula>
    </cfRule>
  </conditionalFormatting>
  <conditionalFormatting sqref="B47:K47">
    <cfRule type="expression" dxfId="91" priority="7">
      <formula>$F$2="×"</formula>
    </cfRule>
  </conditionalFormatting>
  <conditionalFormatting sqref="B52:K52">
    <cfRule type="expression" dxfId="90" priority="8">
      <formula>$F$2="×"</formula>
    </cfRule>
  </conditionalFormatting>
  <conditionalFormatting sqref="E12:K13">
    <cfRule type="expression" dxfId="89" priority="99">
      <formula>$F$2="×"</formula>
    </cfRule>
  </conditionalFormatting>
  <conditionalFormatting sqref="E19:K20">
    <cfRule type="expression" dxfId="88" priority="98">
      <formula>$F$2="×"</formula>
    </cfRule>
  </conditionalFormatting>
  <conditionalFormatting sqref="E24:K25">
    <cfRule type="expression" dxfId="87" priority="97">
      <formula>$F$2="×"</formula>
    </cfRule>
  </conditionalFormatting>
  <conditionalFormatting sqref="E29:K30">
    <cfRule type="expression" dxfId="86" priority="95">
      <formula>$F$2="×"</formula>
    </cfRule>
  </conditionalFormatting>
  <conditionalFormatting sqref="E34:K35">
    <cfRule type="expression" dxfId="85" priority="96">
      <formula>$F$2="×"</formula>
    </cfRule>
  </conditionalFormatting>
  <conditionalFormatting sqref="E39:K40 F41:K41">
    <cfRule type="expression" dxfId="84" priority="61">
      <formula>$F$2="×"</formula>
    </cfRule>
  </conditionalFormatting>
  <conditionalFormatting sqref="E49:K50">
    <cfRule type="expression" dxfId="83" priority="93">
      <formula>$F$2="×"</formula>
    </cfRule>
  </conditionalFormatting>
  <conditionalFormatting sqref="F14:K14 K15:K16 A16:A17 F26:K26 F31:K31 F36:K36 E44:K45 F46:K46 F51:K51">
    <cfRule type="expression" dxfId="82" priority="90">
      <formula>$F$2="×"</formula>
    </cfRule>
  </conditionalFormatting>
  <conditionalFormatting sqref="F21:K21">
    <cfRule type="expression" dxfId="81" priority="91">
      <formula>$F$2="×"</formula>
    </cfRule>
  </conditionalFormatting>
  <conditionalFormatting sqref="G15:G16">
    <cfRule type="expression" dxfId="80" priority="17">
      <formula>$F$2="×"</formula>
    </cfRule>
  </conditionalFormatting>
  <conditionalFormatting sqref="H15:J15">
    <cfRule type="expression" dxfId="79" priority="16">
      <formula>$F$2="×"</formula>
    </cfRule>
  </conditionalFormatting>
  <printOptions horizontalCentered="1"/>
  <pageMargins left="0.70866141732283472" right="0.70866141732283472" top="0.74803149606299213" bottom="0.55118110236220474" header="0.31496062992125984" footer="0.31496062992125984"/>
  <pageSetup paperSize="9" scale="52" fitToHeight="0" orientation="landscape" r:id="rId1"/>
  <rowBreaks count="4" manualBreakCount="4">
    <brk id="16" max="10" man="1"/>
    <brk id="27" max="10" man="1"/>
    <brk id="37" max="10" man="1"/>
    <brk id="47" max="10"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7BFC8-0F9B-4CDA-B76A-6F35ABE40492}">
  <sheetPr>
    <tabColor theme="4" tint="0.39997558519241921"/>
    <pageSetUpPr fitToPage="1"/>
  </sheetPr>
  <dimension ref="A1:J9"/>
  <sheetViews>
    <sheetView view="pageBreakPreview" zoomScale="80" zoomScaleNormal="115" zoomScaleSheetLayoutView="80" workbookViewId="0">
      <selection activeCell="A4" sqref="A4:A5"/>
    </sheetView>
  </sheetViews>
  <sheetFormatPr defaultColWidth="9" defaultRowHeight="13.5"/>
  <cols>
    <col min="1" max="1" width="37.875" style="53" customWidth="1"/>
    <col min="2" max="5" width="15.125" style="61" customWidth="1"/>
    <col min="6" max="6" width="16.5" style="61" customWidth="1"/>
    <col min="7" max="7" width="24.25" style="61" customWidth="1"/>
    <col min="8" max="8" width="19.75" style="61" customWidth="1"/>
    <col min="9" max="9" width="42.125" style="53" customWidth="1"/>
    <col min="10" max="10" width="52.125" style="55" customWidth="1"/>
    <col min="11" max="16" width="14.625" style="53" customWidth="1"/>
    <col min="17" max="17" width="18.875" style="53" customWidth="1"/>
    <col min="18" max="18" width="9" style="53"/>
    <col min="19" max="25" width="9" style="53" customWidth="1"/>
    <col min="26" max="16384" width="9" style="53"/>
  </cols>
  <sheetData>
    <row r="1" spans="1:10" ht="73.5" customHeight="1">
      <c r="A1" s="44" t="s">
        <v>99</v>
      </c>
      <c r="B1" s="114" t="s">
        <v>146</v>
      </c>
      <c r="C1" s="115"/>
      <c r="D1" s="115"/>
      <c r="E1" s="115"/>
      <c r="F1" s="115"/>
      <c r="G1" s="115"/>
      <c r="H1" s="115"/>
      <c r="I1" s="75" t="e">
        <f>#REF!</f>
        <v>#REF!</v>
      </c>
    </row>
    <row r="2" spans="1:10" ht="41.25" customHeight="1">
      <c r="A2" s="116" t="s">
        <v>147</v>
      </c>
      <c r="B2" s="117"/>
      <c r="C2" s="117"/>
      <c r="D2" s="117"/>
      <c r="E2" s="117"/>
      <c r="F2" s="117"/>
      <c r="G2" s="117"/>
      <c r="H2" s="117"/>
      <c r="I2" s="118" t="s">
        <v>79</v>
      </c>
      <c r="J2" s="120" t="s">
        <v>90</v>
      </c>
    </row>
    <row r="3" spans="1:10" ht="72.75" customHeight="1">
      <c r="A3" s="50" t="s">
        <v>138</v>
      </c>
      <c r="B3" s="51" t="s">
        <v>91</v>
      </c>
      <c r="C3" s="51" t="s">
        <v>92</v>
      </c>
      <c r="D3" s="51" t="s">
        <v>93</v>
      </c>
      <c r="E3" s="51" t="s">
        <v>94</v>
      </c>
      <c r="F3" s="51" t="s">
        <v>95</v>
      </c>
      <c r="G3" s="51" t="s">
        <v>96</v>
      </c>
      <c r="H3" s="51" t="s">
        <v>97</v>
      </c>
      <c r="I3" s="119"/>
      <c r="J3" s="120"/>
    </row>
    <row r="4" spans="1:10" ht="84.75" customHeight="1">
      <c r="A4" s="57" t="s">
        <v>171</v>
      </c>
      <c r="B4" s="58"/>
      <c r="C4" s="58"/>
      <c r="D4" s="39" t="e">
        <f>C4/B4</f>
        <v>#DIV/0!</v>
      </c>
      <c r="E4" s="40" t="e">
        <f>(D4-0.02)*B4</f>
        <v>#DIV/0!</v>
      </c>
      <c r="F4" s="41"/>
      <c r="G4" s="59"/>
      <c r="H4" s="43"/>
      <c r="I4" s="60">
        <f>F4*G4*H4</f>
        <v>0</v>
      </c>
      <c r="J4" s="52"/>
    </row>
    <row r="5" spans="1:10" ht="93.75" customHeight="1">
      <c r="A5" s="57" t="s">
        <v>172</v>
      </c>
      <c r="B5" s="58"/>
      <c r="C5" s="58"/>
      <c r="D5" s="39" t="e">
        <f>C5/B5</f>
        <v>#DIV/0!</v>
      </c>
      <c r="E5" s="40" t="e">
        <f>(D5-0.02)*B5</f>
        <v>#DIV/0!</v>
      </c>
      <c r="F5" s="41"/>
      <c r="G5" s="59"/>
      <c r="H5" s="43"/>
      <c r="I5" s="60">
        <f>F5*G5*H5</f>
        <v>0</v>
      </c>
      <c r="J5" s="52"/>
    </row>
    <row r="6" spans="1:10" ht="90" customHeight="1">
      <c r="A6" s="57" t="s">
        <v>139</v>
      </c>
      <c r="B6" s="121"/>
      <c r="C6" s="122"/>
      <c r="D6" s="122"/>
      <c r="E6" s="122"/>
      <c r="F6" s="122"/>
      <c r="G6" s="122"/>
      <c r="H6" s="122"/>
      <c r="I6" s="60">
        <v>0</v>
      </c>
      <c r="J6" s="52"/>
    </row>
    <row r="7" spans="1:10" ht="60.75" customHeight="1">
      <c r="A7" s="112" t="s">
        <v>140</v>
      </c>
      <c r="B7" s="113"/>
      <c r="C7" s="113"/>
      <c r="D7" s="113"/>
      <c r="E7" s="113"/>
      <c r="F7" s="113"/>
      <c r="G7" s="113"/>
      <c r="H7" s="113"/>
      <c r="I7" s="113"/>
    </row>
    <row r="9" spans="1:10">
      <c r="A9" s="55"/>
    </row>
  </sheetData>
  <mergeCells count="6">
    <mergeCell ref="A7:I7"/>
    <mergeCell ref="J2:J3"/>
    <mergeCell ref="B1:H1"/>
    <mergeCell ref="A2:H2"/>
    <mergeCell ref="I2:I3"/>
    <mergeCell ref="B6:H6"/>
  </mergeCells>
  <phoneticPr fontId="37"/>
  <conditionalFormatting sqref="A4:H5">
    <cfRule type="expression" dxfId="78" priority="1">
      <formula>#REF!="×"</formula>
    </cfRule>
  </conditionalFormatting>
  <conditionalFormatting sqref="I4:I6 A6:B6">
    <cfRule type="expression" dxfId="77" priority="2">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E9FC0-5B37-4481-B83D-1437E428FB27}">
  <sheetPr>
    <tabColor rgb="FFFFFF99"/>
    <pageSetUpPr fitToPage="1"/>
  </sheetPr>
  <dimension ref="A1:M57"/>
  <sheetViews>
    <sheetView view="pageBreakPreview" zoomScale="80" zoomScaleNormal="85" zoomScaleSheetLayoutView="80" workbookViewId="0">
      <selection activeCell="A2" sqref="A2:K3"/>
    </sheetView>
  </sheetViews>
  <sheetFormatPr defaultColWidth="9" defaultRowHeight="13.5"/>
  <cols>
    <col min="1" max="1" width="47.75" style="53" customWidth="1"/>
    <col min="2" max="4" width="15.125" style="61" customWidth="1"/>
    <col min="5" max="5" width="23.25" style="61" customWidth="1"/>
    <col min="6" max="6" width="18.75" style="53" customWidth="1"/>
    <col min="7" max="7" width="47.75" style="53" customWidth="1"/>
    <col min="8" max="10" width="15.125" style="61" customWidth="1"/>
    <col min="11" max="11" width="23.5" style="53" customWidth="1"/>
    <col min="12" max="12" width="167.875" style="55" customWidth="1"/>
    <col min="13" max="18" width="14.625" style="53" customWidth="1"/>
    <col min="19" max="19" width="18.875" style="53" customWidth="1"/>
    <col min="20" max="20" width="9" style="53"/>
    <col min="21" max="27" width="9" style="53" customWidth="1"/>
    <col min="28" max="16384" width="9" style="53"/>
  </cols>
  <sheetData>
    <row r="1" spans="1:13" s="31" customFormat="1" ht="25.5" customHeight="1">
      <c r="A1" s="44" t="s">
        <v>100</v>
      </c>
      <c r="B1" s="93" t="s">
        <v>173</v>
      </c>
      <c r="C1" s="32"/>
      <c r="D1" s="32"/>
      <c r="E1" s="32"/>
      <c r="F1" s="32"/>
      <c r="I1" s="32"/>
      <c r="J1" s="33" t="s">
        <v>85</v>
      </c>
      <c r="K1" s="34" t="s">
        <v>177</v>
      </c>
      <c r="M1" s="35"/>
    </row>
    <row r="2" spans="1:13" ht="46.5" customHeight="1">
      <c r="A2" s="101" t="s">
        <v>107</v>
      </c>
      <c r="B2" s="102"/>
      <c r="C2" s="102"/>
      <c r="D2" s="102"/>
      <c r="E2" s="102"/>
      <c r="F2" s="102"/>
      <c r="G2" s="102"/>
      <c r="H2" s="102"/>
      <c r="I2" s="102"/>
      <c r="J2" s="102"/>
      <c r="K2" s="102"/>
      <c r="L2" s="82" t="s">
        <v>108</v>
      </c>
    </row>
    <row r="3" spans="1:13" s="48" customFormat="1" ht="23.25" customHeight="1">
      <c r="A3" s="44" t="s">
        <v>104</v>
      </c>
      <c r="B3" s="44"/>
      <c r="C3" s="44"/>
      <c r="D3" s="44"/>
      <c r="E3" s="44"/>
      <c r="F3" s="44"/>
      <c r="G3" s="44"/>
      <c r="H3" s="44"/>
      <c r="I3" s="44"/>
      <c r="J3" s="44"/>
      <c r="K3" s="49" t="s">
        <v>103</v>
      </c>
      <c r="L3" s="44"/>
      <c r="M3" s="47"/>
    </row>
    <row r="4" spans="1:13" ht="30" customHeight="1">
      <c r="A4" s="62" t="s">
        <v>78</v>
      </c>
      <c r="B4" s="63"/>
      <c r="C4" s="63"/>
      <c r="D4" s="63"/>
      <c r="E4" s="63"/>
      <c r="F4" s="123"/>
      <c r="G4" s="62" t="s">
        <v>80</v>
      </c>
      <c r="H4" s="63"/>
      <c r="I4" s="63"/>
      <c r="J4" s="63"/>
      <c r="K4" s="29">
        <f>SUM($K$12:$K$16)</f>
        <v>0</v>
      </c>
      <c r="L4" s="55" t="s">
        <v>109</v>
      </c>
    </row>
    <row r="5" spans="1:13" ht="30" customHeight="1">
      <c r="A5" s="46" t="s">
        <v>106</v>
      </c>
      <c r="B5" s="63"/>
      <c r="C5" s="63"/>
      <c r="D5" s="63"/>
      <c r="E5" s="63"/>
      <c r="F5" s="123"/>
      <c r="G5" s="73" t="s">
        <v>144</v>
      </c>
      <c r="H5" s="63"/>
      <c r="I5" s="63"/>
      <c r="J5" s="63"/>
      <c r="K5" s="29">
        <v>0</v>
      </c>
      <c r="L5" s="55" t="s">
        <v>110</v>
      </c>
    </row>
    <row r="6" spans="1:13" ht="30" customHeight="1">
      <c r="A6" s="62" t="s">
        <v>84</v>
      </c>
      <c r="B6" s="63"/>
      <c r="C6" s="63"/>
      <c r="D6" s="63"/>
      <c r="E6" s="63"/>
      <c r="F6" s="71" t="s">
        <v>105</v>
      </c>
      <c r="G6" s="64" t="s">
        <v>143</v>
      </c>
      <c r="H6" s="63"/>
      <c r="I6" s="63"/>
      <c r="J6" s="63"/>
      <c r="K6" s="29">
        <f>ROUNDDOWN(K4-K5,-3)</f>
        <v>0</v>
      </c>
      <c r="L6" s="55" t="s">
        <v>111</v>
      </c>
    </row>
    <row r="7" spans="1:13" ht="30" customHeight="1">
      <c r="A7" s="110" t="s">
        <v>175</v>
      </c>
      <c r="B7" s="110"/>
      <c r="C7" s="110"/>
      <c r="D7" s="110"/>
      <c r="E7" s="90" t="s">
        <v>165</v>
      </c>
      <c r="F7" s="97"/>
      <c r="G7" s="64"/>
      <c r="H7" s="63"/>
      <c r="I7" s="63"/>
      <c r="J7" s="63"/>
      <c r="K7" s="29"/>
    </row>
    <row r="8" spans="1:13" ht="30" customHeight="1">
      <c r="A8" s="62" t="s">
        <v>112</v>
      </c>
      <c r="B8" s="63"/>
      <c r="C8" s="63"/>
      <c r="D8" s="63"/>
      <c r="E8" s="63"/>
      <c r="F8" s="29" t="str">
        <f>IF(K6&gt;=K8,"○","×")</f>
        <v>○</v>
      </c>
      <c r="G8" s="62" t="s">
        <v>142</v>
      </c>
      <c r="H8" s="63"/>
      <c r="I8" s="63"/>
      <c r="J8" s="63"/>
      <c r="K8" s="125">
        <v>0</v>
      </c>
      <c r="L8" s="55" t="s">
        <v>113</v>
      </c>
    </row>
    <row r="9" spans="1:13" ht="30" customHeight="1">
      <c r="A9" s="62" t="s">
        <v>81</v>
      </c>
      <c r="B9" s="63"/>
      <c r="C9" s="63"/>
      <c r="D9" s="63"/>
      <c r="E9" s="63"/>
      <c r="F9" s="74">
        <f>K8-K9</f>
        <v>0</v>
      </c>
      <c r="G9" s="62" t="s">
        <v>114</v>
      </c>
      <c r="H9" s="63"/>
      <c r="I9" s="63"/>
      <c r="J9" s="63"/>
      <c r="K9" s="29">
        <f>IF(ROUNDDOWN(K8-K6,-3)&lt;=0,0,ROUNDDOWN(K8-K6,-3))</f>
        <v>0</v>
      </c>
      <c r="L9" s="55" t="s">
        <v>115</v>
      </c>
    </row>
    <row r="10" spans="1:13" ht="41.25" customHeight="1" thickBot="1">
      <c r="A10" s="103" t="s">
        <v>141</v>
      </c>
      <c r="B10" s="103"/>
      <c r="C10" s="103"/>
      <c r="D10" s="103"/>
      <c r="E10" s="103"/>
      <c r="F10" s="103"/>
      <c r="G10" s="104" t="s">
        <v>79</v>
      </c>
      <c r="H10" s="104"/>
      <c r="I10" s="104"/>
      <c r="J10" s="104"/>
      <c r="K10" s="104"/>
      <c r="L10" s="56"/>
    </row>
    <row r="11" spans="1:13" ht="66" customHeight="1" thickBot="1">
      <c r="A11" s="77" t="s">
        <v>116</v>
      </c>
      <c r="B11" s="51" t="s">
        <v>89</v>
      </c>
      <c r="C11" s="51" t="s">
        <v>117</v>
      </c>
      <c r="D11" s="51" t="s">
        <v>88</v>
      </c>
      <c r="E11" s="51" t="s">
        <v>118</v>
      </c>
      <c r="F11" s="51"/>
      <c r="G11" s="50" t="str">
        <f>A11</f>
        <v>賃金改善（全体）の内容</v>
      </c>
      <c r="H11" s="51" t="s">
        <v>119</v>
      </c>
      <c r="I11" s="51" t="s">
        <v>120</v>
      </c>
      <c r="J11" s="51" t="s">
        <v>121</v>
      </c>
      <c r="K11" s="51" t="s">
        <v>122</v>
      </c>
      <c r="L11" s="52" t="s">
        <v>90</v>
      </c>
    </row>
    <row r="12" spans="1:13" ht="50.25" customHeight="1">
      <c r="A12" s="57" t="s">
        <v>167</v>
      </c>
      <c r="B12" s="65"/>
      <c r="C12" s="58"/>
      <c r="D12" s="66"/>
      <c r="E12" s="58"/>
      <c r="F12" s="60"/>
      <c r="G12" s="57" t="s">
        <v>123</v>
      </c>
      <c r="H12" s="67">
        <f t="shared" ref="H12:J14" si="0">B12</f>
        <v>0</v>
      </c>
      <c r="I12" s="60">
        <f t="shared" si="0"/>
        <v>0</v>
      </c>
      <c r="J12" s="68">
        <f t="shared" si="0"/>
        <v>0</v>
      </c>
      <c r="K12" s="60">
        <f>H12*I12*J12</f>
        <v>0</v>
      </c>
      <c r="L12" s="52" t="s">
        <v>124</v>
      </c>
    </row>
    <row r="13" spans="1:13" ht="57" customHeight="1">
      <c r="A13" s="92" t="s">
        <v>168</v>
      </c>
      <c r="B13" s="65"/>
      <c r="C13" s="58"/>
      <c r="D13" s="66"/>
      <c r="E13" s="58"/>
      <c r="F13" s="60"/>
      <c r="G13" s="57" t="s">
        <v>125</v>
      </c>
      <c r="H13" s="67">
        <f t="shared" si="0"/>
        <v>0</v>
      </c>
      <c r="I13" s="60">
        <f t="shared" si="0"/>
        <v>0</v>
      </c>
      <c r="J13" s="68">
        <f t="shared" si="0"/>
        <v>0</v>
      </c>
      <c r="K13" s="60">
        <f>H13*I13*J13</f>
        <v>0</v>
      </c>
      <c r="L13" s="52" t="s">
        <v>126</v>
      </c>
    </row>
    <row r="14" spans="1:13" ht="80.25" customHeight="1">
      <c r="A14" s="50" t="s">
        <v>127</v>
      </c>
      <c r="B14" s="65"/>
      <c r="C14" s="58"/>
      <c r="D14" s="66"/>
      <c r="E14" s="69"/>
      <c r="F14" s="60"/>
      <c r="G14" s="50" t="s">
        <v>128</v>
      </c>
      <c r="H14" s="67">
        <f t="shared" si="0"/>
        <v>0</v>
      </c>
      <c r="I14" s="60">
        <f t="shared" si="0"/>
        <v>0</v>
      </c>
      <c r="J14" s="68">
        <f t="shared" si="0"/>
        <v>0</v>
      </c>
      <c r="K14" s="60">
        <f>H14*I14*J14</f>
        <v>0</v>
      </c>
      <c r="L14" s="52" t="s">
        <v>129</v>
      </c>
    </row>
    <row r="15" spans="1:13" ht="42.75" customHeight="1">
      <c r="A15" s="92" t="s">
        <v>169</v>
      </c>
      <c r="B15" s="65"/>
      <c r="C15" s="58"/>
      <c r="D15" s="95"/>
      <c r="E15" s="70"/>
      <c r="F15" s="60"/>
      <c r="G15" s="57" t="s">
        <v>170</v>
      </c>
      <c r="H15" s="67">
        <f t="shared" ref="H15:J15" si="1">B15</f>
        <v>0</v>
      </c>
      <c r="I15" s="60">
        <f t="shared" si="1"/>
        <v>0</v>
      </c>
      <c r="J15" s="79">
        <f t="shared" si="1"/>
        <v>0</v>
      </c>
      <c r="K15" s="60">
        <f>H15*I15*J15</f>
        <v>0</v>
      </c>
      <c r="L15" s="52" t="s">
        <v>130</v>
      </c>
    </row>
    <row r="16" spans="1:13" ht="73.5" customHeight="1">
      <c r="A16" s="105"/>
      <c r="B16" s="106"/>
      <c r="C16" s="106"/>
      <c r="D16" s="106"/>
      <c r="E16" s="106"/>
      <c r="F16" s="107"/>
      <c r="G16" s="108" t="s">
        <v>131</v>
      </c>
      <c r="H16" s="109"/>
      <c r="I16" s="109"/>
      <c r="J16" s="109"/>
      <c r="K16" s="60">
        <f>【訪看ST】7号!I4+【訪看ST】7号!I5+【訪看ST】7号!I6</f>
        <v>0</v>
      </c>
      <c r="L16" s="52" t="s">
        <v>132</v>
      </c>
    </row>
    <row r="17" spans="1:12" ht="55.5" customHeight="1" thickBot="1">
      <c r="A17" s="111" t="s">
        <v>148</v>
      </c>
      <c r="B17" s="99"/>
      <c r="C17" s="99"/>
      <c r="D17" s="99"/>
      <c r="E17" s="99"/>
      <c r="F17" s="99"/>
      <c r="G17" s="99"/>
      <c r="H17" s="99"/>
      <c r="I17" s="99"/>
      <c r="J17" s="99"/>
      <c r="K17" s="100"/>
      <c r="L17" s="52"/>
    </row>
    <row r="18" spans="1:12" ht="72.75" customHeight="1" thickBot="1">
      <c r="A18" s="78" t="s">
        <v>149</v>
      </c>
      <c r="B18" s="51" t="s">
        <v>89</v>
      </c>
      <c r="C18" s="51" t="s">
        <v>135</v>
      </c>
      <c r="D18" s="51" t="s">
        <v>88</v>
      </c>
      <c r="E18" s="51" t="s">
        <v>118</v>
      </c>
      <c r="F18" s="51"/>
      <c r="G18" s="50" t="str">
        <f>A18</f>
        <v>看護職員等（保健師、助産師、看護師及び准看護師）の賃金改善の内容</v>
      </c>
      <c r="H18" s="51" t="s">
        <v>119</v>
      </c>
      <c r="I18" s="51" t="s">
        <v>120</v>
      </c>
      <c r="J18" s="51" t="s">
        <v>121</v>
      </c>
      <c r="K18" s="51" t="s">
        <v>122</v>
      </c>
      <c r="L18" s="52" t="s">
        <v>90</v>
      </c>
    </row>
    <row r="19" spans="1:12" ht="50.25" customHeight="1">
      <c r="A19" s="57" t="s">
        <v>167</v>
      </c>
      <c r="B19" s="65"/>
      <c r="C19" s="58"/>
      <c r="D19" s="66"/>
      <c r="E19" s="58"/>
      <c r="F19" s="60"/>
      <c r="G19" s="57" t="s">
        <v>123</v>
      </c>
      <c r="H19" s="67">
        <f t="shared" ref="H19:J21" si="2">B19</f>
        <v>0</v>
      </c>
      <c r="I19" s="60">
        <f t="shared" si="2"/>
        <v>0</v>
      </c>
      <c r="J19" s="68">
        <f t="shared" si="2"/>
        <v>0</v>
      </c>
      <c r="K19" s="60">
        <f>H19*I19*J19</f>
        <v>0</v>
      </c>
      <c r="L19" s="52" t="s">
        <v>124</v>
      </c>
    </row>
    <row r="20" spans="1:12" ht="57" customHeight="1">
      <c r="A20" s="92" t="s">
        <v>168</v>
      </c>
      <c r="B20" s="65"/>
      <c r="C20" s="58"/>
      <c r="D20" s="66"/>
      <c r="E20" s="58"/>
      <c r="F20" s="60"/>
      <c r="G20" s="57" t="s">
        <v>125</v>
      </c>
      <c r="H20" s="67">
        <f t="shared" si="2"/>
        <v>0</v>
      </c>
      <c r="I20" s="60">
        <f t="shared" si="2"/>
        <v>0</v>
      </c>
      <c r="J20" s="68">
        <f t="shared" si="2"/>
        <v>0</v>
      </c>
      <c r="K20" s="60">
        <f>H20*I20*J20</f>
        <v>0</v>
      </c>
      <c r="L20" s="52" t="s">
        <v>126</v>
      </c>
    </row>
    <row r="21" spans="1:12" ht="80.25" customHeight="1">
      <c r="A21" s="50" t="s">
        <v>127</v>
      </c>
      <c r="B21" s="65"/>
      <c r="C21" s="58"/>
      <c r="D21" s="66"/>
      <c r="E21" s="69"/>
      <c r="F21" s="60"/>
      <c r="G21" s="50" t="s">
        <v>128</v>
      </c>
      <c r="H21" s="67">
        <f t="shared" si="2"/>
        <v>0</v>
      </c>
      <c r="I21" s="60">
        <f t="shared" si="2"/>
        <v>0</v>
      </c>
      <c r="J21" s="68">
        <f t="shared" si="2"/>
        <v>0</v>
      </c>
      <c r="K21" s="60">
        <f>H21*I21*J21</f>
        <v>0</v>
      </c>
      <c r="L21" s="52" t="s">
        <v>129</v>
      </c>
    </row>
    <row r="22" spans="1:12" ht="42.75" customHeight="1" thickBot="1">
      <c r="A22" s="92" t="s">
        <v>169</v>
      </c>
      <c r="B22" s="65"/>
      <c r="C22" s="58"/>
      <c r="D22" s="95"/>
      <c r="E22" s="70"/>
      <c r="F22" s="60"/>
      <c r="G22" s="57" t="s">
        <v>170</v>
      </c>
      <c r="H22" s="67">
        <f t="shared" ref="H22:J22" si="3">B22</f>
        <v>0</v>
      </c>
      <c r="I22" s="60">
        <f t="shared" si="3"/>
        <v>0</v>
      </c>
      <c r="J22" s="79">
        <f t="shared" si="3"/>
        <v>0</v>
      </c>
      <c r="K22" s="60">
        <f>H22*I22*J22</f>
        <v>0</v>
      </c>
      <c r="L22" s="52" t="s">
        <v>130</v>
      </c>
    </row>
    <row r="23" spans="1:12" ht="72.75" customHeight="1" thickBot="1">
      <c r="A23" s="78" t="s">
        <v>136</v>
      </c>
      <c r="B23" s="51" t="s">
        <v>89</v>
      </c>
      <c r="C23" s="51" t="s">
        <v>135</v>
      </c>
      <c r="D23" s="51" t="s">
        <v>88</v>
      </c>
      <c r="E23" s="51" t="s">
        <v>118</v>
      </c>
      <c r="F23" s="51"/>
      <c r="G23" s="50" t="str">
        <f>A23</f>
        <v>事務職員の賃金改善の内容</v>
      </c>
      <c r="H23" s="51" t="s">
        <v>119</v>
      </c>
      <c r="I23" s="51" t="s">
        <v>120</v>
      </c>
      <c r="J23" s="51" t="s">
        <v>121</v>
      </c>
      <c r="K23" s="51" t="s">
        <v>122</v>
      </c>
      <c r="L23" s="52" t="s">
        <v>90</v>
      </c>
    </row>
    <row r="24" spans="1:12" ht="50.25" customHeight="1">
      <c r="A24" s="57" t="s">
        <v>167</v>
      </c>
      <c r="B24" s="65"/>
      <c r="C24" s="58"/>
      <c r="D24" s="66"/>
      <c r="E24" s="58"/>
      <c r="F24" s="60"/>
      <c r="G24" s="57" t="s">
        <v>123</v>
      </c>
      <c r="H24" s="67">
        <f t="shared" ref="H24:J26" si="4">B24</f>
        <v>0</v>
      </c>
      <c r="I24" s="60">
        <f t="shared" si="4"/>
        <v>0</v>
      </c>
      <c r="J24" s="68">
        <f t="shared" si="4"/>
        <v>0</v>
      </c>
      <c r="K24" s="60">
        <f>H24*I24*J24</f>
        <v>0</v>
      </c>
      <c r="L24" s="52" t="s">
        <v>124</v>
      </c>
    </row>
    <row r="25" spans="1:12" ht="57" customHeight="1">
      <c r="A25" s="92" t="s">
        <v>168</v>
      </c>
      <c r="B25" s="65"/>
      <c r="C25" s="58"/>
      <c r="D25" s="66"/>
      <c r="E25" s="58"/>
      <c r="F25" s="60"/>
      <c r="G25" s="57" t="s">
        <v>125</v>
      </c>
      <c r="H25" s="67">
        <f t="shared" si="4"/>
        <v>0</v>
      </c>
      <c r="I25" s="60">
        <f t="shared" si="4"/>
        <v>0</v>
      </c>
      <c r="J25" s="68">
        <f t="shared" si="4"/>
        <v>0</v>
      </c>
      <c r="K25" s="60">
        <f>H25*I25*J25</f>
        <v>0</v>
      </c>
      <c r="L25" s="52" t="s">
        <v>126</v>
      </c>
    </row>
    <row r="26" spans="1:12" ht="80.25" customHeight="1">
      <c r="A26" s="50" t="s">
        <v>127</v>
      </c>
      <c r="B26" s="65"/>
      <c r="C26" s="58"/>
      <c r="D26" s="66"/>
      <c r="E26" s="69"/>
      <c r="F26" s="60"/>
      <c r="G26" s="50" t="s">
        <v>137</v>
      </c>
      <c r="H26" s="67">
        <f t="shared" si="4"/>
        <v>0</v>
      </c>
      <c r="I26" s="60">
        <f t="shared" si="4"/>
        <v>0</v>
      </c>
      <c r="J26" s="68">
        <f t="shared" si="4"/>
        <v>0</v>
      </c>
      <c r="K26" s="60">
        <f>H26*I26*J26</f>
        <v>0</v>
      </c>
      <c r="L26" s="52" t="s">
        <v>129</v>
      </c>
    </row>
    <row r="27" spans="1:12" ht="43.5" customHeight="1" thickBot="1">
      <c r="A27" s="92" t="s">
        <v>169</v>
      </c>
      <c r="B27" s="65"/>
      <c r="C27" s="58"/>
      <c r="D27" s="95"/>
      <c r="E27" s="70"/>
      <c r="F27" s="60"/>
      <c r="G27" s="57" t="s">
        <v>170</v>
      </c>
      <c r="H27" s="67">
        <f t="shared" ref="H27:J27" si="5">B27</f>
        <v>0</v>
      </c>
      <c r="I27" s="60">
        <f t="shared" si="5"/>
        <v>0</v>
      </c>
      <c r="J27" s="79">
        <f t="shared" si="5"/>
        <v>0</v>
      </c>
      <c r="K27" s="60">
        <f>H27*I27*J27</f>
        <v>0</v>
      </c>
      <c r="L27" s="52" t="s">
        <v>130</v>
      </c>
    </row>
    <row r="28" spans="1:12" ht="72.75" customHeight="1" thickBot="1">
      <c r="A28" s="78" t="s">
        <v>150</v>
      </c>
      <c r="B28" s="51" t="s">
        <v>89</v>
      </c>
      <c r="C28" s="51" t="s">
        <v>135</v>
      </c>
      <c r="D28" s="51" t="s">
        <v>88</v>
      </c>
      <c r="E28" s="51" t="s">
        <v>118</v>
      </c>
      <c r="F28" s="51"/>
      <c r="G28" s="50" t="str">
        <f>A28</f>
        <v>看護補助者の賃金改善の内容</v>
      </c>
      <c r="H28" s="51" t="s">
        <v>119</v>
      </c>
      <c r="I28" s="51" t="s">
        <v>120</v>
      </c>
      <c r="J28" s="51" t="s">
        <v>121</v>
      </c>
      <c r="K28" s="51" t="s">
        <v>122</v>
      </c>
      <c r="L28" s="52" t="s">
        <v>90</v>
      </c>
    </row>
    <row r="29" spans="1:12" ht="50.25" customHeight="1">
      <c r="A29" s="57" t="s">
        <v>167</v>
      </c>
      <c r="B29" s="65"/>
      <c r="C29" s="58"/>
      <c r="D29" s="66"/>
      <c r="E29" s="58"/>
      <c r="F29" s="60"/>
      <c r="G29" s="57" t="s">
        <v>123</v>
      </c>
      <c r="H29" s="67">
        <f t="shared" ref="H29:J31" si="6">B29</f>
        <v>0</v>
      </c>
      <c r="I29" s="60">
        <f t="shared" si="6"/>
        <v>0</v>
      </c>
      <c r="J29" s="68">
        <f t="shared" si="6"/>
        <v>0</v>
      </c>
      <c r="K29" s="60">
        <f>H29*I29*J29</f>
        <v>0</v>
      </c>
      <c r="L29" s="52" t="s">
        <v>124</v>
      </c>
    </row>
    <row r="30" spans="1:12" ht="57" customHeight="1">
      <c r="A30" s="92" t="s">
        <v>168</v>
      </c>
      <c r="B30" s="65"/>
      <c r="C30" s="58"/>
      <c r="D30" s="66"/>
      <c r="E30" s="58"/>
      <c r="F30" s="60"/>
      <c r="G30" s="57" t="s">
        <v>125</v>
      </c>
      <c r="H30" s="67">
        <f t="shared" si="6"/>
        <v>0</v>
      </c>
      <c r="I30" s="60">
        <f t="shared" si="6"/>
        <v>0</v>
      </c>
      <c r="J30" s="68">
        <f t="shared" si="6"/>
        <v>0</v>
      </c>
      <c r="K30" s="60">
        <f>H30*I30*J30</f>
        <v>0</v>
      </c>
      <c r="L30" s="52" t="s">
        <v>126</v>
      </c>
    </row>
    <row r="31" spans="1:12" ht="80.25" customHeight="1">
      <c r="A31" s="50" t="s">
        <v>127</v>
      </c>
      <c r="B31" s="65"/>
      <c r="C31" s="58"/>
      <c r="D31" s="66"/>
      <c r="E31" s="69"/>
      <c r="F31" s="60"/>
      <c r="G31" s="50" t="s">
        <v>137</v>
      </c>
      <c r="H31" s="67">
        <f t="shared" si="6"/>
        <v>0</v>
      </c>
      <c r="I31" s="60">
        <f t="shared" si="6"/>
        <v>0</v>
      </c>
      <c r="J31" s="68">
        <f t="shared" si="6"/>
        <v>0</v>
      </c>
      <c r="K31" s="60">
        <f>H31*I31*J31</f>
        <v>0</v>
      </c>
      <c r="L31" s="52" t="s">
        <v>129</v>
      </c>
    </row>
    <row r="32" spans="1:12" ht="43.5" customHeight="1">
      <c r="A32" s="92" t="s">
        <v>169</v>
      </c>
      <c r="B32" s="65"/>
      <c r="C32" s="58"/>
      <c r="D32" s="95"/>
      <c r="E32" s="70"/>
      <c r="F32" s="60"/>
      <c r="G32" s="57" t="s">
        <v>170</v>
      </c>
      <c r="H32" s="67">
        <f t="shared" ref="H32:J32" si="7">B32</f>
        <v>0</v>
      </c>
      <c r="I32" s="60">
        <f t="shared" si="7"/>
        <v>0</v>
      </c>
      <c r="J32" s="79">
        <f t="shared" si="7"/>
        <v>0</v>
      </c>
      <c r="K32" s="60">
        <f>H32*I32*J32</f>
        <v>0</v>
      </c>
      <c r="L32" s="52" t="s">
        <v>130</v>
      </c>
    </row>
    <row r="33" spans="1:12" ht="72.75" customHeight="1">
      <c r="A33" s="81" t="s">
        <v>155</v>
      </c>
      <c r="B33" s="51" t="s">
        <v>89</v>
      </c>
      <c r="C33" s="51" t="s">
        <v>135</v>
      </c>
      <c r="D33" s="51" t="s">
        <v>88</v>
      </c>
      <c r="E33" s="51" t="s">
        <v>118</v>
      </c>
      <c r="F33" s="51"/>
      <c r="G33" s="50" t="str">
        <f>A33</f>
        <v>（常勤（換算しない）10人以上を雇用している場合は必ず記載）
リハビリ職種（理学療法士、作業療法士、言語聴覚士）の賃金改善の内容</v>
      </c>
      <c r="H33" s="51" t="s">
        <v>119</v>
      </c>
      <c r="I33" s="51" t="s">
        <v>120</v>
      </c>
      <c r="J33" s="51" t="s">
        <v>121</v>
      </c>
      <c r="K33" s="51" t="s">
        <v>122</v>
      </c>
      <c r="L33" s="52" t="s">
        <v>90</v>
      </c>
    </row>
    <row r="34" spans="1:12" ht="50.25" customHeight="1">
      <c r="A34" s="57" t="s">
        <v>167</v>
      </c>
      <c r="B34" s="65"/>
      <c r="C34" s="58"/>
      <c r="D34" s="66"/>
      <c r="E34" s="58"/>
      <c r="F34" s="60"/>
      <c r="G34" s="57" t="s">
        <v>123</v>
      </c>
      <c r="H34" s="67">
        <f t="shared" ref="H34:J36" si="8">B34</f>
        <v>0</v>
      </c>
      <c r="I34" s="60">
        <f t="shared" si="8"/>
        <v>0</v>
      </c>
      <c r="J34" s="68">
        <f t="shared" si="8"/>
        <v>0</v>
      </c>
      <c r="K34" s="60">
        <f>H34*I34*J34</f>
        <v>0</v>
      </c>
      <c r="L34" s="52" t="s">
        <v>124</v>
      </c>
    </row>
    <row r="35" spans="1:12" ht="57" customHeight="1">
      <c r="A35" s="92" t="s">
        <v>168</v>
      </c>
      <c r="B35" s="65"/>
      <c r="C35" s="58"/>
      <c r="D35" s="66"/>
      <c r="E35" s="58"/>
      <c r="F35" s="60"/>
      <c r="G35" s="57" t="s">
        <v>125</v>
      </c>
      <c r="H35" s="67">
        <f t="shared" si="8"/>
        <v>0</v>
      </c>
      <c r="I35" s="60">
        <f t="shared" si="8"/>
        <v>0</v>
      </c>
      <c r="J35" s="68">
        <f t="shared" si="8"/>
        <v>0</v>
      </c>
      <c r="K35" s="60">
        <f>H35*I35*J35</f>
        <v>0</v>
      </c>
      <c r="L35" s="52" t="s">
        <v>126</v>
      </c>
    </row>
    <row r="36" spans="1:12" ht="80.25" customHeight="1">
      <c r="A36" s="50" t="s">
        <v>127</v>
      </c>
      <c r="B36" s="65"/>
      <c r="C36" s="58"/>
      <c r="D36" s="66"/>
      <c r="E36" s="69"/>
      <c r="F36" s="60"/>
      <c r="G36" s="50" t="s">
        <v>137</v>
      </c>
      <c r="H36" s="67">
        <f t="shared" si="8"/>
        <v>0</v>
      </c>
      <c r="I36" s="60">
        <f t="shared" si="8"/>
        <v>0</v>
      </c>
      <c r="J36" s="68">
        <f t="shared" si="8"/>
        <v>0</v>
      </c>
      <c r="K36" s="60">
        <f>H36*I36*J36</f>
        <v>0</v>
      </c>
      <c r="L36" s="52" t="s">
        <v>129</v>
      </c>
    </row>
    <row r="37" spans="1:12" ht="43.5" customHeight="1">
      <c r="A37" s="92" t="s">
        <v>169</v>
      </c>
      <c r="B37" s="65"/>
      <c r="C37" s="58"/>
      <c r="D37" s="95"/>
      <c r="E37" s="70"/>
      <c r="F37" s="60"/>
      <c r="G37" s="57" t="s">
        <v>170</v>
      </c>
      <c r="H37" s="67">
        <f t="shared" ref="H37:J37" si="9">B37</f>
        <v>0</v>
      </c>
      <c r="I37" s="60">
        <f t="shared" si="9"/>
        <v>0</v>
      </c>
      <c r="J37" s="79">
        <f t="shared" si="9"/>
        <v>0</v>
      </c>
      <c r="K37" s="60">
        <f>H37*I37*J37</f>
        <v>0</v>
      </c>
      <c r="L37" s="52" t="s">
        <v>130</v>
      </c>
    </row>
    <row r="38" spans="1:12" ht="72.75" customHeight="1">
      <c r="A38" s="81" t="s">
        <v>154</v>
      </c>
      <c r="B38" s="51" t="s">
        <v>89</v>
      </c>
      <c r="C38" s="51" t="s">
        <v>135</v>
      </c>
      <c r="D38" s="51" t="s">
        <v>88</v>
      </c>
      <c r="E38" s="51" t="s">
        <v>118</v>
      </c>
      <c r="F38" s="51"/>
      <c r="G38" s="50" t="str">
        <f>A38</f>
        <v>（理学療法士単独の賃金表がある場合は必ず記載）
理学療法士の賃金改善の内容</v>
      </c>
      <c r="H38" s="51" t="s">
        <v>119</v>
      </c>
      <c r="I38" s="51" t="s">
        <v>120</v>
      </c>
      <c r="J38" s="51" t="s">
        <v>121</v>
      </c>
      <c r="K38" s="51" t="s">
        <v>122</v>
      </c>
      <c r="L38" s="52" t="s">
        <v>90</v>
      </c>
    </row>
    <row r="39" spans="1:12" ht="50.25" customHeight="1">
      <c r="A39" s="57" t="s">
        <v>167</v>
      </c>
      <c r="B39" s="65"/>
      <c r="C39" s="58"/>
      <c r="D39" s="66"/>
      <c r="E39" s="58"/>
      <c r="F39" s="60"/>
      <c r="G39" s="57" t="s">
        <v>123</v>
      </c>
      <c r="H39" s="67">
        <f t="shared" ref="H39:J41" si="10">B39</f>
        <v>0</v>
      </c>
      <c r="I39" s="60">
        <f t="shared" si="10"/>
        <v>0</v>
      </c>
      <c r="J39" s="68">
        <f t="shared" si="10"/>
        <v>0</v>
      </c>
      <c r="K39" s="60">
        <f>H39*I39*J39</f>
        <v>0</v>
      </c>
      <c r="L39" s="52" t="s">
        <v>124</v>
      </c>
    </row>
    <row r="40" spans="1:12" ht="57" customHeight="1">
      <c r="A40" s="92" t="s">
        <v>168</v>
      </c>
      <c r="B40" s="65"/>
      <c r="C40" s="58"/>
      <c r="D40" s="66"/>
      <c r="E40" s="58"/>
      <c r="F40" s="60"/>
      <c r="G40" s="57" t="s">
        <v>125</v>
      </c>
      <c r="H40" s="67">
        <f t="shared" si="10"/>
        <v>0</v>
      </c>
      <c r="I40" s="60">
        <f t="shared" si="10"/>
        <v>0</v>
      </c>
      <c r="J40" s="68">
        <f t="shared" si="10"/>
        <v>0</v>
      </c>
      <c r="K40" s="60">
        <f>H40*I40*J40</f>
        <v>0</v>
      </c>
      <c r="L40" s="52" t="s">
        <v>126</v>
      </c>
    </row>
    <row r="41" spans="1:12" ht="80.25" customHeight="1">
      <c r="A41" s="50" t="s">
        <v>127</v>
      </c>
      <c r="B41" s="65"/>
      <c r="C41" s="58"/>
      <c r="D41" s="66"/>
      <c r="E41" s="69"/>
      <c r="F41" s="60"/>
      <c r="G41" s="50" t="s">
        <v>137</v>
      </c>
      <c r="H41" s="67">
        <f t="shared" si="10"/>
        <v>0</v>
      </c>
      <c r="I41" s="60">
        <f t="shared" si="10"/>
        <v>0</v>
      </c>
      <c r="J41" s="68">
        <f t="shared" si="10"/>
        <v>0</v>
      </c>
      <c r="K41" s="60">
        <f>H41*I41*J41</f>
        <v>0</v>
      </c>
      <c r="L41" s="52" t="s">
        <v>129</v>
      </c>
    </row>
    <row r="42" spans="1:12" ht="43.5" customHeight="1">
      <c r="A42" s="92" t="s">
        <v>169</v>
      </c>
      <c r="B42" s="65"/>
      <c r="C42" s="58"/>
      <c r="D42" s="95"/>
      <c r="E42" s="70"/>
      <c r="F42" s="60"/>
      <c r="G42" s="57" t="s">
        <v>170</v>
      </c>
      <c r="H42" s="67">
        <f t="shared" ref="H42:J42" si="11">B42</f>
        <v>0</v>
      </c>
      <c r="I42" s="60">
        <f t="shared" si="11"/>
        <v>0</v>
      </c>
      <c r="J42" s="79">
        <f t="shared" si="11"/>
        <v>0</v>
      </c>
      <c r="K42" s="60">
        <f>H42*I42*J42</f>
        <v>0</v>
      </c>
      <c r="L42" s="52" t="s">
        <v>130</v>
      </c>
    </row>
    <row r="43" spans="1:12" ht="72.75" customHeight="1">
      <c r="A43" s="81" t="s">
        <v>153</v>
      </c>
      <c r="B43" s="51" t="s">
        <v>89</v>
      </c>
      <c r="C43" s="51" t="s">
        <v>135</v>
      </c>
      <c r="D43" s="51" t="s">
        <v>88</v>
      </c>
      <c r="E43" s="51" t="s">
        <v>118</v>
      </c>
      <c r="F43" s="51"/>
      <c r="G43" s="50" t="str">
        <f>A43</f>
        <v>（作業療法士単独の賃金表がある場合は必ず記載）
作業療法士の賃金改善の内容</v>
      </c>
      <c r="H43" s="51" t="s">
        <v>119</v>
      </c>
      <c r="I43" s="51" t="s">
        <v>120</v>
      </c>
      <c r="J43" s="51" t="s">
        <v>121</v>
      </c>
      <c r="K43" s="51" t="s">
        <v>122</v>
      </c>
      <c r="L43" s="52" t="s">
        <v>90</v>
      </c>
    </row>
    <row r="44" spans="1:12" ht="50.25" customHeight="1">
      <c r="A44" s="57" t="s">
        <v>167</v>
      </c>
      <c r="B44" s="65"/>
      <c r="C44" s="58"/>
      <c r="D44" s="66"/>
      <c r="E44" s="58"/>
      <c r="F44" s="60"/>
      <c r="G44" s="57" t="s">
        <v>123</v>
      </c>
      <c r="H44" s="67">
        <f t="shared" ref="H44:J46" si="12">B44</f>
        <v>0</v>
      </c>
      <c r="I44" s="60">
        <f t="shared" si="12"/>
        <v>0</v>
      </c>
      <c r="J44" s="68">
        <f t="shared" si="12"/>
        <v>0</v>
      </c>
      <c r="K44" s="60">
        <f>H44*I44*J44</f>
        <v>0</v>
      </c>
      <c r="L44" s="52" t="s">
        <v>124</v>
      </c>
    </row>
    <row r="45" spans="1:12" ht="57" customHeight="1">
      <c r="A45" s="92" t="s">
        <v>168</v>
      </c>
      <c r="B45" s="65"/>
      <c r="C45" s="58"/>
      <c r="D45" s="66"/>
      <c r="E45" s="58"/>
      <c r="F45" s="60"/>
      <c r="G45" s="57" t="s">
        <v>125</v>
      </c>
      <c r="H45" s="67">
        <f t="shared" si="12"/>
        <v>0</v>
      </c>
      <c r="I45" s="60">
        <f t="shared" si="12"/>
        <v>0</v>
      </c>
      <c r="J45" s="68">
        <f t="shared" si="12"/>
        <v>0</v>
      </c>
      <c r="K45" s="60">
        <f>H45*I45*J45</f>
        <v>0</v>
      </c>
      <c r="L45" s="52" t="s">
        <v>126</v>
      </c>
    </row>
    <row r="46" spans="1:12" ht="80.25" customHeight="1">
      <c r="A46" s="50" t="s">
        <v>127</v>
      </c>
      <c r="B46" s="65"/>
      <c r="C46" s="58"/>
      <c r="D46" s="66"/>
      <c r="E46" s="69"/>
      <c r="F46" s="60"/>
      <c r="G46" s="50" t="s">
        <v>137</v>
      </c>
      <c r="H46" s="67">
        <f t="shared" si="12"/>
        <v>0</v>
      </c>
      <c r="I46" s="60">
        <f t="shared" si="12"/>
        <v>0</v>
      </c>
      <c r="J46" s="68">
        <f t="shared" si="12"/>
        <v>0</v>
      </c>
      <c r="K46" s="60">
        <f>H46*I46*J46</f>
        <v>0</v>
      </c>
      <c r="L46" s="52" t="s">
        <v>129</v>
      </c>
    </row>
    <row r="47" spans="1:12" ht="43.5" customHeight="1">
      <c r="A47" s="92" t="s">
        <v>169</v>
      </c>
      <c r="B47" s="65"/>
      <c r="C47" s="58"/>
      <c r="D47" s="95"/>
      <c r="E47" s="70"/>
      <c r="F47" s="60"/>
      <c r="G47" s="57" t="s">
        <v>170</v>
      </c>
      <c r="H47" s="67">
        <f t="shared" ref="H47:J47" si="13">B47</f>
        <v>0</v>
      </c>
      <c r="I47" s="60">
        <f t="shared" si="13"/>
        <v>0</v>
      </c>
      <c r="J47" s="79">
        <f t="shared" si="13"/>
        <v>0</v>
      </c>
      <c r="K47" s="60">
        <f>H47*I47*J47</f>
        <v>0</v>
      </c>
      <c r="L47" s="52" t="s">
        <v>130</v>
      </c>
    </row>
    <row r="48" spans="1:12" ht="72.75" customHeight="1">
      <c r="A48" s="81" t="s">
        <v>152</v>
      </c>
      <c r="B48" s="51" t="s">
        <v>89</v>
      </c>
      <c r="C48" s="51" t="s">
        <v>135</v>
      </c>
      <c r="D48" s="51" t="s">
        <v>88</v>
      </c>
      <c r="E48" s="51" t="s">
        <v>118</v>
      </c>
      <c r="F48" s="51"/>
      <c r="G48" s="50" t="str">
        <f>A48</f>
        <v>（言語聴覚士単独の賃金表がある場合は必ず記載）
言語聴覚士の賃金改善の内容</v>
      </c>
      <c r="H48" s="51" t="s">
        <v>119</v>
      </c>
      <c r="I48" s="51" t="s">
        <v>120</v>
      </c>
      <c r="J48" s="51" t="s">
        <v>121</v>
      </c>
      <c r="K48" s="51" t="s">
        <v>122</v>
      </c>
      <c r="L48" s="52" t="s">
        <v>90</v>
      </c>
    </row>
    <row r="49" spans="1:12" ht="50.25" customHeight="1">
      <c r="A49" s="57" t="s">
        <v>167</v>
      </c>
      <c r="B49" s="65"/>
      <c r="C49" s="58"/>
      <c r="D49" s="66"/>
      <c r="E49" s="58"/>
      <c r="F49" s="60"/>
      <c r="G49" s="57" t="s">
        <v>123</v>
      </c>
      <c r="H49" s="67">
        <f t="shared" ref="H49:J51" si="14">B49</f>
        <v>0</v>
      </c>
      <c r="I49" s="60">
        <f t="shared" si="14"/>
        <v>0</v>
      </c>
      <c r="J49" s="68">
        <f t="shared" si="14"/>
        <v>0</v>
      </c>
      <c r="K49" s="60">
        <f>H49*I49*J49</f>
        <v>0</v>
      </c>
      <c r="L49" s="52" t="s">
        <v>124</v>
      </c>
    </row>
    <row r="50" spans="1:12" ht="57" customHeight="1">
      <c r="A50" s="92" t="s">
        <v>168</v>
      </c>
      <c r="B50" s="65"/>
      <c r="C50" s="58"/>
      <c r="D50" s="66"/>
      <c r="E50" s="58"/>
      <c r="F50" s="60"/>
      <c r="G50" s="57" t="s">
        <v>125</v>
      </c>
      <c r="H50" s="67">
        <f t="shared" si="14"/>
        <v>0</v>
      </c>
      <c r="I50" s="60">
        <f t="shared" si="14"/>
        <v>0</v>
      </c>
      <c r="J50" s="68">
        <f t="shared" si="14"/>
        <v>0</v>
      </c>
      <c r="K50" s="60">
        <f>H50*I50*J50</f>
        <v>0</v>
      </c>
      <c r="L50" s="52" t="s">
        <v>126</v>
      </c>
    </row>
    <row r="51" spans="1:12" ht="80.25" customHeight="1">
      <c r="A51" s="50" t="s">
        <v>127</v>
      </c>
      <c r="B51" s="65"/>
      <c r="C51" s="58"/>
      <c r="D51" s="66"/>
      <c r="E51" s="69"/>
      <c r="F51" s="60"/>
      <c r="G51" s="50" t="s">
        <v>137</v>
      </c>
      <c r="H51" s="67">
        <f t="shared" si="14"/>
        <v>0</v>
      </c>
      <c r="I51" s="60">
        <f t="shared" si="14"/>
        <v>0</v>
      </c>
      <c r="J51" s="68">
        <f t="shared" si="14"/>
        <v>0</v>
      </c>
      <c r="K51" s="60">
        <f>H51*I51*J51</f>
        <v>0</v>
      </c>
      <c r="L51" s="52" t="s">
        <v>129</v>
      </c>
    </row>
    <row r="52" spans="1:12" ht="43.5" customHeight="1">
      <c r="A52" s="92" t="s">
        <v>169</v>
      </c>
      <c r="B52" s="65"/>
      <c r="C52" s="58"/>
      <c r="D52" s="95"/>
      <c r="E52" s="70"/>
      <c r="F52" s="60"/>
      <c r="G52" s="57" t="s">
        <v>170</v>
      </c>
      <c r="H52" s="67">
        <f t="shared" ref="H52:J52" si="15">B52</f>
        <v>0</v>
      </c>
      <c r="I52" s="60">
        <f t="shared" si="15"/>
        <v>0</v>
      </c>
      <c r="J52" s="79">
        <f t="shared" si="15"/>
        <v>0</v>
      </c>
      <c r="K52" s="60">
        <f>H52*I52*J52</f>
        <v>0</v>
      </c>
      <c r="L52" s="52" t="s">
        <v>130</v>
      </c>
    </row>
    <row r="53" spans="1:12" ht="72.75" customHeight="1">
      <c r="A53" s="94" t="s">
        <v>151</v>
      </c>
      <c r="B53" s="51" t="s">
        <v>89</v>
      </c>
      <c r="C53" s="51" t="s">
        <v>135</v>
      </c>
      <c r="D53" s="51" t="s">
        <v>88</v>
      </c>
      <c r="E53" s="51" t="s">
        <v>118</v>
      </c>
      <c r="F53" s="51"/>
      <c r="G53" s="50" t="str">
        <f>A53</f>
        <v>（上記職種以外の職員）
その他職員の賃金改善の内容</v>
      </c>
      <c r="H53" s="51" t="s">
        <v>119</v>
      </c>
      <c r="I53" s="51" t="s">
        <v>120</v>
      </c>
      <c r="J53" s="51" t="s">
        <v>121</v>
      </c>
      <c r="K53" s="51" t="s">
        <v>122</v>
      </c>
      <c r="L53" s="52" t="s">
        <v>90</v>
      </c>
    </row>
    <row r="54" spans="1:12" ht="50.25" customHeight="1">
      <c r="A54" s="57" t="s">
        <v>167</v>
      </c>
      <c r="B54" s="65"/>
      <c r="C54" s="58"/>
      <c r="D54" s="66"/>
      <c r="E54" s="58"/>
      <c r="F54" s="60"/>
      <c r="G54" s="57" t="s">
        <v>123</v>
      </c>
      <c r="H54" s="67">
        <f t="shared" ref="H54:J56" si="16">B54</f>
        <v>0</v>
      </c>
      <c r="I54" s="60">
        <f t="shared" si="16"/>
        <v>0</v>
      </c>
      <c r="J54" s="68">
        <f t="shared" si="16"/>
        <v>0</v>
      </c>
      <c r="K54" s="60">
        <f>H54*I54*J54</f>
        <v>0</v>
      </c>
      <c r="L54" s="52" t="s">
        <v>124</v>
      </c>
    </row>
    <row r="55" spans="1:12" ht="57" customHeight="1">
      <c r="A55" s="92" t="s">
        <v>168</v>
      </c>
      <c r="B55" s="65"/>
      <c r="C55" s="58"/>
      <c r="D55" s="66"/>
      <c r="E55" s="58"/>
      <c r="F55" s="60"/>
      <c r="G55" s="57" t="s">
        <v>125</v>
      </c>
      <c r="H55" s="67">
        <f t="shared" si="16"/>
        <v>0</v>
      </c>
      <c r="I55" s="60">
        <f t="shared" si="16"/>
        <v>0</v>
      </c>
      <c r="J55" s="68">
        <f t="shared" si="16"/>
        <v>0</v>
      </c>
      <c r="K55" s="60">
        <f>H55*I55*J55</f>
        <v>0</v>
      </c>
      <c r="L55" s="52" t="s">
        <v>126</v>
      </c>
    </row>
    <row r="56" spans="1:12" ht="80.25" customHeight="1">
      <c r="A56" s="50" t="s">
        <v>127</v>
      </c>
      <c r="B56" s="65"/>
      <c r="C56" s="58"/>
      <c r="D56" s="66"/>
      <c r="E56" s="69"/>
      <c r="F56" s="60"/>
      <c r="G56" s="50" t="s">
        <v>137</v>
      </c>
      <c r="H56" s="67">
        <f t="shared" si="16"/>
        <v>0</v>
      </c>
      <c r="I56" s="60">
        <f t="shared" si="16"/>
        <v>0</v>
      </c>
      <c r="J56" s="68">
        <f t="shared" si="16"/>
        <v>0</v>
      </c>
      <c r="K56" s="60">
        <f>H56*I56*J56</f>
        <v>0</v>
      </c>
      <c r="L56" s="52" t="s">
        <v>129</v>
      </c>
    </row>
    <row r="57" spans="1:12" ht="43.5" customHeight="1">
      <c r="A57" s="92" t="s">
        <v>169</v>
      </c>
      <c r="B57" s="65"/>
      <c r="C57" s="58"/>
      <c r="D57" s="95"/>
      <c r="E57" s="70"/>
      <c r="F57" s="60"/>
      <c r="G57" s="57" t="s">
        <v>170</v>
      </c>
      <c r="H57" s="67">
        <f t="shared" ref="H57:J57" si="17">B57</f>
        <v>0</v>
      </c>
      <c r="I57" s="60">
        <f t="shared" si="17"/>
        <v>0</v>
      </c>
      <c r="J57" s="79">
        <f t="shared" si="17"/>
        <v>0</v>
      </c>
      <c r="K57" s="60">
        <f>H57*I57*J57</f>
        <v>0</v>
      </c>
      <c r="L57" s="52" t="s">
        <v>130</v>
      </c>
    </row>
  </sheetData>
  <mergeCells count="7">
    <mergeCell ref="A17:K17"/>
    <mergeCell ref="A2:K2"/>
    <mergeCell ref="A10:F10"/>
    <mergeCell ref="G10:K10"/>
    <mergeCell ref="A16:F16"/>
    <mergeCell ref="G16:J16"/>
    <mergeCell ref="A7:D7"/>
  </mergeCells>
  <phoneticPr fontId="37"/>
  <conditionalFormatting sqref="A13">
    <cfRule type="expression" dxfId="76" priority="53">
      <formula>#REF!="×"</formula>
    </cfRule>
  </conditionalFormatting>
  <conditionalFormatting sqref="A15">
    <cfRule type="expression" dxfId="75" priority="52">
      <formula>#REF!="×"</formula>
    </cfRule>
  </conditionalFormatting>
  <conditionalFormatting sqref="A20">
    <cfRule type="expression" dxfId="74" priority="49">
      <formula>#REF!="×"</formula>
    </cfRule>
  </conditionalFormatting>
  <conditionalFormatting sqref="A22">
    <cfRule type="expression" dxfId="73" priority="48">
      <formula>#REF!="×"</formula>
    </cfRule>
  </conditionalFormatting>
  <conditionalFormatting sqref="A25">
    <cfRule type="expression" dxfId="72" priority="45">
      <formula>#REF!="×"</formula>
    </cfRule>
  </conditionalFormatting>
  <conditionalFormatting sqref="A27">
    <cfRule type="expression" dxfId="71" priority="44">
      <formula>#REF!="×"</formula>
    </cfRule>
  </conditionalFormatting>
  <conditionalFormatting sqref="A30">
    <cfRule type="expression" dxfId="70" priority="41">
      <formula>#REF!="×"</formula>
    </cfRule>
  </conditionalFormatting>
  <conditionalFormatting sqref="A32">
    <cfRule type="expression" dxfId="69" priority="40">
      <formula>#REF!="×"</formula>
    </cfRule>
  </conditionalFormatting>
  <conditionalFormatting sqref="A35">
    <cfRule type="expression" dxfId="68" priority="37">
      <formula>#REF!="×"</formula>
    </cfRule>
  </conditionalFormatting>
  <conditionalFormatting sqref="A37">
    <cfRule type="expression" dxfId="67" priority="36">
      <formula>#REF!="×"</formula>
    </cfRule>
  </conditionalFormatting>
  <conditionalFormatting sqref="A40">
    <cfRule type="expression" dxfId="66" priority="33">
      <formula>#REF!="×"</formula>
    </cfRule>
  </conditionalFormatting>
  <conditionalFormatting sqref="A42">
    <cfRule type="expression" dxfId="65" priority="32">
      <formula>#REF!="×"</formula>
    </cfRule>
  </conditionalFormatting>
  <conditionalFormatting sqref="A45">
    <cfRule type="expression" dxfId="64" priority="29">
      <formula>#REF!="×"</formula>
    </cfRule>
  </conditionalFormatting>
  <conditionalFormatting sqref="A47">
    <cfRule type="expression" dxfId="63" priority="28">
      <formula>#REF!="×"</formula>
    </cfRule>
  </conditionalFormatting>
  <conditionalFormatting sqref="A50">
    <cfRule type="expression" dxfId="62" priority="25">
      <formula>#REF!="×"</formula>
    </cfRule>
  </conditionalFormatting>
  <conditionalFormatting sqref="A52">
    <cfRule type="expression" dxfId="61" priority="24">
      <formula>#REF!="×"</formula>
    </cfRule>
  </conditionalFormatting>
  <conditionalFormatting sqref="A55">
    <cfRule type="expression" dxfId="60" priority="21">
      <formula>#REF!="×"</formula>
    </cfRule>
  </conditionalFormatting>
  <conditionalFormatting sqref="A57">
    <cfRule type="expression" dxfId="59" priority="20">
      <formula>#REF!="×"</formula>
    </cfRule>
  </conditionalFormatting>
  <conditionalFormatting sqref="A12:D12 B13:D13">
    <cfRule type="expression" dxfId="58" priority="55">
      <formula>$F$2="×"</formula>
    </cfRule>
  </conditionalFormatting>
  <conditionalFormatting sqref="A14:D14">
    <cfRule type="expression" dxfId="57" priority="54">
      <formula>$F$2="×"</formula>
    </cfRule>
  </conditionalFormatting>
  <conditionalFormatting sqref="A19:D19 B20:D20">
    <cfRule type="expression" dxfId="56" priority="51">
      <formula>$F$2="×"</formula>
    </cfRule>
  </conditionalFormatting>
  <conditionalFormatting sqref="A21:D21">
    <cfRule type="expression" dxfId="55" priority="50">
      <formula>$F$2="×"</formula>
    </cfRule>
  </conditionalFormatting>
  <conditionalFormatting sqref="A24:D24 B25:D25">
    <cfRule type="expression" dxfId="54" priority="47">
      <formula>$F$2="×"</formula>
    </cfRule>
  </conditionalFormatting>
  <conditionalFormatting sqref="A26:D26">
    <cfRule type="expression" dxfId="53" priority="46">
      <formula>$F$2="×"</formula>
    </cfRule>
  </conditionalFormatting>
  <conditionalFormatting sqref="A29:D29 B30:D30">
    <cfRule type="expression" dxfId="52" priority="43">
      <formula>$F$2="×"</formula>
    </cfRule>
  </conditionalFormatting>
  <conditionalFormatting sqref="A31:D31">
    <cfRule type="expression" dxfId="51" priority="42">
      <formula>$F$2="×"</formula>
    </cfRule>
  </conditionalFormatting>
  <conditionalFormatting sqref="A34:D34 B35:D35">
    <cfRule type="expression" dxfId="50" priority="39">
      <formula>$F$2="×"</formula>
    </cfRule>
  </conditionalFormatting>
  <conditionalFormatting sqref="A36:D36">
    <cfRule type="expression" dxfId="49" priority="38">
      <formula>$F$2="×"</formula>
    </cfRule>
  </conditionalFormatting>
  <conditionalFormatting sqref="A39:D39 B40:D40">
    <cfRule type="expression" dxfId="48" priority="35">
      <formula>$F$2="×"</formula>
    </cfRule>
  </conditionalFormatting>
  <conditionalFormatting sqref="A41:D41">
    <cfRule type="expression" dxfId="47" priority="34">
      <formula>$F$2="×"</formula>
    </cfRule>
  </conditionalFormatting>
  <conditionalFormatting sqref="A44:D44 B45:D45">
    <cfRule type="expression" dxfId="46" priority="31">
      <formula>$F$2="×"</formula>
    </cfRule>
  </conditionalFormatting>
  <conditionalFormatting sqref="A46:D46">
    <cfRule type="expression" dxfId="45" priority="30">
      <formula>$F$2="×"</formula>
    </cfRule>
  </conditionalFormatting>
  <conditionalFormatting sqref="A49:D49 B50:D50">
    <cfRule type="expression" dxfId="44" priority="27">
      <formula>$F$2="×"</formula>
    </cfRule>
  </conditionalFormatting>
  <conditionalFormatting sqref="A51:D51">
    <cfRule type="expression" dxfId="43" priority="26">
      <formula>$F$2="×"</formula>
    </cfRule>
  </conditionalFormatting>
  <conditionalFormatting sqref="A54:D54 B55:D55">
    <cfRule type="expression" dxfId="42" priority="23">
      <formula>$F$2="×"</formula>
    </cfRule>
  </conditionalFormatting>
  <conditionalFormatting sqref="A56:D56">
    <cfRule type="expression" dxfId="41" priority="22">
      <formula>$F$2="×"</formula>
    </cfRule>
  </conditionalFormatting>
  <conditionalFormatting sqref="B15:F15">
    <cfRule type="expression" dxfId="40" priority="9">
      <formula>$F$2="×"</formula>
    </cfRule>
  </conditionalFormatting>
  <conditionalFormatting sqref="B22:K22">
    <cfRule type="expression" dxfId="39" priority="8">
      <formula>$F$2="×"</formula>
    </cfRule>
  </conditionalFormatting>
  <conditionalFormatting sqref="B27:K27">
    <cfRule type="expression" dxfId="38" priority="7">
      <formula>$F$2="×"</formula>
    </cfRule>
  </conditionalFormatting>
  <conditionalFormatting sqref="B32:K32">
    <cfRule type="expression" dxfId="37" priority="6">
      <formula>$F$2="×"</formula>
    </cfRule>
  </conditionalFormatting>
  <conditionalFormatting sqref="B37:K37">
    <cfRule type="expression" dxfId="36" priority="5">
      <formula>$F$2="×"</formula>
    </cfRule>
  </conditionalFormatting>
  <conditionalFormatting sqref="B42:K42">
    <cfRule type="expression" dxfId="35" priority="4">
      <formula>$F$2="×"</formula>
    </cfRule>
  </conditionalFormatting>
  <conditionalFormatting sqref="B47:K47">
    <cfRule type="expression" dxfId="34" priority="3">
      <formula>$F$2="×"</formula>
    </cfRule>
  </conditionalFormatting>
  <conditionalFormatting sqref="B52:K52">
    <cfRule type="expression" dxfId="33" priority="2">
      <formula>$F$2="×"</formula>
    </cfRule>
  </conditionalFormatting>
  <conditionalFormatting sqref="B57:K57">
    <cfRule type="expression" dxfId="32" priority="1">
      <formula>$F$2="×"</formula>
    </cfRule>
  </conditionalFormatting>
  <conditionalFormatting sqref="E12:K13">
    <cfRule type="expression" dxfId="31" priority="97">
      <formula>$F$2="×"</formula>
    </cfRule>
  </conditionalFormatting>
  <conditionalFormatting sqref="E19:K20">
    <cfRule type="expression" dxfId="30" priority="96">
      <formula>$F$2="×"</formula>
    </cfRule>
  </conditionalFormatting>
  <conditionalFormatting sqref="E24:K25">
    <cfRule type="expression" dxfId="29" priority="94">
      <formula>$F$2="×"</formula>
    </cfRule>
  </conditionalFormatting>
  <conditionalFormatting sqref="E29:K30">
    <cfRule type="expression" dxfId="28" priority="88">
      <formula>$F$2="×"</formula>
    </cfRule>
  </conditionalFormatting>
  <conditionalFormatting sqref="E34:K35">
    <cfRule type="expression" dxfId="27" priority="87">
      <formula>$F$2="×"</formula>
    </cfRule>
  </conditionalFormatting>
  <conditionalFormatting sqref="E39:K40">
    <cfRule type="expression" dxfId="26" priority="86">
      <formula>$F$2="×"</formula>
    </cfRule>
  </conditionalFormatting>
  <conditionalFormatting sqref="E44:K45">
    <cfRule type="expression" dxfId="25" priority="85">
      <formula>$F$2="×"</formula>
    </cfRule>
  </conditionalFormatting>
  <conditionalFormatting sqref="E49:K50">
    <cfRule type="expression" dxfId="24" priority="84">
      <formula>$F$2="×"</formula>
    </cfRule>
  </conditionalFormatting>
  <conditionalFormatting sqref="E54:K55">
    <cfRule type="expression" dxfId="23" priority="83">
      <formula>$F$2="×"</formula>
    </cfRule>
  </conditionalFormatting>
  <conditionalFormatting sqref="F14:K14 K15:K16 A16:A17 F26:K26 F31:K31 F36:K36 F41:K41 F46:K46 F51:K51 F56:K56">
    <cfRule type="expression" dxfId="22" priority="89">
      <formula>$F$2="×"</formula>
    </cfRule>
  </conditionalFormatting>
  <conditionalFormatting sqref="F21:K21">
    <cfRule type="expression" dxfId="21" priority="56">
      <formula>$F$2="×"</formula>
    </cfRule>
  </conditionalFormatting>
  <conditionalFormatting sqref="G15:G16">
    <cfRule type="expression" dxfId="20" priority="19">
      <formula>$F$2="×"</formula>
    </cfRule>
  </conditionalFormatting>
  <conditionalFormatting sqref="H15:J15">
    <cfRule type="expression" dxfId="19" priority="74">
      <formula>$F$2="×"</formula>
    </cfRule>
  </conditionalFormatting>
  <printOptions horizontalCentered="1"/>
  <pageMargins left="0.70866141732283472" right="0.70866141732283472" top="0.74803149606299213" bottom="0.55118110236220474" header="0.31496062992125984" footer="0.31496062992125984"/>
  <pageSetup paperSize="9" scale="52" fitToHeight="0" orientation="landscape" r:id="rId1"/>
  <rowBreaks count="4" manualBreakCount="4">
    <brk id="16" max="10" man="1"/>
    <brk id="27" max="10" man="1"/>
    <brk id="37" max="10" man="1"/>
    <brk id="47" max="10"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475F6-3EA3-4ECE-BFAF-E8563B3C68D1}">
  <sheetPr>
    <tabColor rgb="FFFFFF99"/>
    <pageSetUpPr fitToPage="1"/>
  </sheetPr>
  <dimension ref="A1:J9"/>
  <sheetViews>
    <sheetView view="pageBreakPreview" zoomScale="80" zoomScaleNormal="115" zoomScaleSheetLayoutView="80" workbookViewId="0">
      <selection activeCell="A4" sqref="A4:A5"/>
    </sheetView>
  </sheetViews>
  <sheetFormatPr defaultColWidth="9" defaultRowHeight="13.5"/>
  <cols>
    <col min="1" max="1" width="37.875" style="53" customWidth="1"/>
    <col min="2" max="5" width="15.125" style="61" customWidth="1"/>
    <col min="6" max="6" width="16.5" style="61" customWidth="1"/>
    <col min="7" max="7" width="24.25" style="61" customWidth="1"/>
    <col min="8" max="8" width="19.75" style="61" customWidth="1"/>
    <col min="9" max="9" width="42.125" style="53" customWidth="1"/>
    <col min="10" max="10" width="56.625" style="55" customWidth="1"/>
    <col min="11" max="16" width="14.625" style="53" customWidth="1"/>
    <col min="17" max="17" width="18.875" style="53" customWidth="1"/>
    <col min="18" max="18" width="9" style="53"/>
    <col min="19" max="25" width="9" style="53" customWidth="1"/>
    <col min="26" max="16384" width="9" style="53"/>
  </cols>
  <sheetData>
    <row r="1" spans="1:10" ht="73.5" customHeight="1">
      <c r="A1" s="45" t="s">
        <v>101</v>
      </c>
      <c r="B1" s="114" t="s">
        <v>146</v>
      </c>
      <c r="C1" s="115"/>
      <c r="D1" s="115"/>
      <c r="E1" s="115"/>
      <c r="F1" s="115"/>
      <c r="G1" s="115"/>
      <c r="H1" s="115"/>
      <c r="I1" s="75" t="e">
        <f>#REF!</f>
        <v>#REF!</v>
      </c>
    </row>
    <row r="2" spans="1:10" ht="41.25" customHeight="1">
      <c r="A2" s="116" t="s">
        <v>147</v>
      </c>
      <c r="B2" s="117"/>
      <c r="C2" s="117"/>
      <c r="D2" s="117"/>
      <c r="E2" s="117"/>
      <c r="F2" s="117"/>
      <c r="G2" s="117"/>
      <c r="H2" s="117"/>
      <c r="I2" s="118" t="s">
        <v>79</v>
      </c>
      <c r="J2" s="120" t="s">
        <v>90</v>
      </c>
    </row>
    <row r="3" spans="1:10" ht="72.75" customHeight="1">
      <c r="A3" s="50" t="s">
        <v>138</v>
      </c>
      <c r="B3" s="51" t="s">
        <v>91</v>
      </c>
      <c r="C3" s="51" t="s">
        <v>92</v>
      </c>
      <c r="D3" s="51" t="s">
        <v>93</v>
      </c>
      <c r="E3" s="51" t="s">
        <v>94</v>
      </c>
      <c r="F3" s="51" t="s">
        <v>95</v>
      </c>
      <c r="G3" s="51" t="s">
        <v>96</v>
      </c>
      <c r="H3" s="51" t="s">
        <v>97</v>
      </c>
      <c r="I3" s="119"/>
      <c r="J3" s="120"/>
    </row>
    <row r="4" spans="1:10" ht="84.75" customHeight="1">
      <c r="A4" s="57" t="s">
        <v>171</v>
      </c>
      <c r="B4" s="58"/>
      <c r="C4" s="58"/>
      <c r="D4" s="39" t="e">
        <f>C4/B4</f>
        <v>#DIV/0!</v>
      </c>
      <c r="E4" s="40" t="e">
        <f>(D4-0.02)*B4</f>
        <v>#DIV/0!</v>
      </c>
      <c r="F4" s="41"/>
      <c r="G4" s="59"/>
      <c r="H4" s="43"/>
      <c r="I4" s="60">
        <f>F4*G4*H4</f>
        <v>0</v>
      </c>
      <c r="J4" s="52"/>
    </row>
    <row r="5" spans="1:10" ht="93.75" customHeight="1">
      <c r="A5" s="57" t="s">
        <v>172</v>
      </c>
      <c r="B5" s="58"/>
      <c r="C5" s="58"/>
      <c r="D5" s="39" t="e">
        <f>C5/B5</f>
        <v>#DIV/0!</v>
      </c>
      <c r="E5" s="40" t="e">
        <f>(D5-0.02)*B5</f>
        <v>#DIV/0!</v>
      </c>
      <c r="F5" s="41"/>
      <c r="G5" s="59"/>
      <c r="H5" s="43"/>
      <c r="I5" s="60">
        <f>F5*G5*H5</f>
        <v>0</v>
      </c>
      <c r="J5" s="52"/>
    </row>
    <row r="6" spans="1:10" ht="90" customHeight="1">
      <c r="A6" s="57" t="s">
        <v>139</v>
      </c>
      <c r="B6" s="121"/>
      <c r="C6" s="122"/>
      <c r="D6" s="122"/>
      <c r="E6" s="122"/>
      <c r="F6" s="122"/>
      <c r="G6" s="122"/>
      <c r="H6" s="122"/>
      <c r="I6" s="60">
        <v>0</v>
      </c>
      <c r="J6" s="52"/>
    </row>
    <row r="7" spans="1:10" ht="60.75" customHeight="1">
      <c r="A7" s="112" t="s">
        <v>140</v>
      </c>
      <c r="B7" s="113"/>
      <c r="C7" s="113"/>
      <c r="D7" s="113"/>
      <c r="E7" s="113"/>
      <c r="F7" s="113"/>
      <c r="G7" s="113"/>
      <c r="H7" s="113"/>
      <c r="I7" s="113"/>
    </row>
    <row r="9" spans="1:10">
      <c r="A9" s="55"/>
    </row>
  </sheetData>
  <mergeCells count="6">
    <mergeCell ref="A7:I7"/>
    <mergeCell ref="J2:J3"/>
    <mergeCell ref="B1:H1"/>
    <mergeCell ref="A2:H2"/>
    <mergeCell ref="I2:I3"/>
    <mergeCell ref="B6:H6"/>
  </mergeCells>
  <phoneticPr fontId="37"/>
  <conditionalFormatting sqref="A4:H5">
    <cfRule type="expression" dxfId="18" priority="1">
      <formula>#REF!="×"</formula>
    </cfRule>
  </conditionalFormatting>
  <conditionalFormatting sqref="I4:I6 A6:B6">
    <cfRule type="expression" dxfId="17" priority="2">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A6DD1A-A23B-4D25-B2CA-485C026E75D5}">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85e6e18b-26c1-4122-9e79-e6c53ac26d53"/>
    <ds:schemaRef ds:uri="9500c7e0-a8b4-4cc7-a7aa-d9d65591dd5a"/>
    <ds:schemaRef ds:uri="http://www.w3.org/XML/1998/namespace"/>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20</vt:i4>
      </vt:variant>
    </vt:vector>
  </HeadingPairs>
  <TitlesOfParts>
    <vt:vector size="32" baseType="lpstr">
      <vt:lpstr>【参考】集計用シート</vt:lpstr>
      <vt:lpstr>【有床診】6号</vt:lpstr>
      <vt:lpstr>【有床診】7号</vt:lpstr>
      <vt:lpstr>→6号記載例</vt:lpstr>
      <vt:lpstr>→7号記載例</vt:lpstr>
      <vt:lpstr>【無床診】6号</vt:lpstr>
      <vt:lpstr>【無床診】7号</vt:lpstr>
      <vt:lpstr>【訪看ST】6号</vt:lpstr>
      <vt:lpstr>【訪看ST】7号</vt:lpstr>
      <vt:lpstr>【薬局】6号</vt:lpstr>
      <vt:lpstr>【薬局】7号</vt:lpstr>
      <vt:lpstr>都道府県リスト</vt:lpstr>
      <vt:lpstr>【訪看ST】6号!Print_Area</vt:lpstr>
      <vt:lpstr>【訪看ST】7号!Print_Area</vt:lpstr>
      <vt:lpstr>【無床診】6号!Print_Area</vt:lpstr>
      <vt:lpstr>【無床診】7号!Print_Area</vt:lpstr>
      <vt:lpstr>【薬局】6号!Print_Area</vt:lpstr>
      <vt:lpstr>【薬局】7号!Print_Area</vt:lpstr>
      <vt:lpstr>【有床診】6号!Print_Area</vt:lpstr>
      <vt:lpstr>【有床診】7号!Print_Area</vt:lpstr>
      <vt:lpstr>→6号記載例!Print_Area</vt:lpstr>
      <vt:lpstr>→7号記載例!Print_Area</vt:lpstr>
      <vt:lpstr>【訪看ST】6号!Print_Titles</vt:lpstr>
      <vt:lpstr>【訪看ST】7号!Print_Titles</vt:lpstr>
      <vt:lpstr>【無床診】6号!Print_Titles</vt:lpstr>
      <vt:lpstr>【無床診】7号!Print_Titles</vt:lpstr>
      <vt:lpstr>【薬局】6号!Print_Titles</vt:lpstr>
      <vt:lpstr>【薬局】7号!Print_Titles</vt:lpstr>
      <vt:lpstr>【有床診】6号!Print_Titles</vt:lpstr>
      <vt:lpstr>【有床診】7号!Print_Titles</vt:lpstr>
      <vt:lpstr>→6号記載例!Print_Titles</vt:lpstr>
      <vt:lpstr>→7号記載例!Print_Titles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新潟県</cp:lastModifiedBy>
  <cp:revision>2</cp:revision>
  <cp:lastPrinted>2026-06-01T10:24:49Z</cp:lastPrinted>
  <dcterms:created xsi:type="dcterms:W3CDTF">2017-10-26T07:12:00Z</dcterms:created>
  <dcterms:modified xsi:type="dcterms:W3CDTF">2026-07-14T06:04:33Z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