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過去データ（Mドライブ等）\令和６年度\企画調整グループ\D 事業別\c 観光統計\01 観光入込客統計\08_冊子作成・公表\R6公表用\EXCEL（HP掲載用）\"/>
    </mc:Choice>
  </mc:AlternateContent>
  <xr:revisionPtr revIDLastSave="0" documentId="13_ncr:1_{CFBDFA28-3614-4E6C-8AC5-29D6FD7F9538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第１表" sheetId="47" r:id="rId1"/>
    <sheet name="第２、３表" sheetId="70" r:id="rId2"/>
    <sheet name="表4(1)～(3)" sheetId="72" r:id="rId3"/>
    <sheet name="表4(4)～(5)" sheetId="73" r:id="rId4"/>
    <sheet name="表4(6)～(7)" sheetId="74" r:id="rId5"/>
    <sheet name="表5市町村合計" sheetId="63" r:id="rId6"/>
    <sheet name="表6市町村別分類別" sheetId="75" r:id="rId7"/>
    <sheet name="表7" sheetId="76" r:id="rId8"/>
    <sheet name="別表第1" sheetId="78" r:id="rId9"/>
    <sheet name="別表第2-1" sheetId="79" r:id="rId10"/>
    <sheet name="別表第2-2①②" sheetId="80" r:id="rId11"/>
    <sheet name="別表第2-2③④" sheetId="81" r:id="rId12"/>
  </sheets>
  <externalReferences>
    <externalReference r:id="rId13"/>
  </externalReferences>
  <definedNames>
    <definedName name="_xlnm._FilterDatabase" localSheetId="6" hidden="1">表6市町村別分類別!$A$1:$I$39</definedName>
    <definedName name="_xlnm._FilterDatabase" localSheetId="7" hidden="1">表7!$B$5:$I$213</definedName>
    <definedName name="_xlnm.Print_Area" localSheetId="0">第１表!$A$1:$C$16</definedName>
    <definedName name="_xlnm.Print_Area" localSheetId="1">'第２、３表'!$B$1:$R$67</definedName>
    <definedName name="_xlnm.Print_Area" localSheetId="2">'表4(1)～(3)'!$A$1:$P$85</definedName>
    <definedName name="_xlnm.Print_Area" localSheetId="3">'表4(4)～(5)'!$A$1:$P$60</definedName>
    <definedName name="_xlnm.Print_Area" localSheetId="4">'表4(6)～(7)'!$A$1:$P$60</definedName>
    <definedName name="_xlnm.Print_Area" localSheetId="5">表5市町村合計!$A$1:$Q$40</definedName>
    <definedName name="_xlnm.Print_Area" localSheetId="6">表6市町村別分類別!$A$1:$I$39</definedName>
    <definedName name="_xlnm.Print_Area" localSheetId="7">表7!$A$1:$I$213</definedName>
    <definedName name="_xlnm.Print_Area" localSheetId="8">別表第1!$A$1:$AC$16</definedName>
    <definedName name="_xlnm.Print_Area" localSheetId="9">'別表第2-1'!$A$1:$AA$17</definedName>
    <definedName name="_xlnm.Print_Area" localSheetId="10">'別表第2-2①②'!$B$1:$M$31,'別表第2-2①②'!$Q$1:$AC$31</definedName>
    <definedName name="_xlnm.Print_Area" localSheetId="11">'別表第2-2③④'!$B$1:$M$31,'別表第2-2③④'!$Q$1:$AC$31</definedName>
    <definedName name="_xlnm.Print_Titles" localSheetId="7">表7!$5:$5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63" l="1"/>
  <c r="L39" i="63"/>
  <c r="G39" i="63"/>
  <c r="N38" i="63"/>
  <c r="P38" i="63" s="1"/>
  <c r="M37" i="63"/>
  <c r="M39" i="63" s="1"/>
  <c r="L37" i="63"/>
  <c r="K37" i="63"/>
  <c r="J37" i="63"/>
  <c r="I37" i="63"/>
  <c r="H37" i="63"/>
  <c r="G37" i="63"/>
  <c r="F37" i="63"/>
  <c r="F39" i="63" s="1"/>
  <c r="E37" i="63"/>
  <c r="E39" i="63" s="1"/>
  <c r="D37" i="63"/>
  <c r="D39" i="63" s="1"/>
  <c r="C37" i="63"/>
  <c r="B37" i="63"/>
  <c r="N36" i="63"/>
  <c r="P36" i="63" s="1"/>
  <c r="N35" i="63"/>
  <c r="P35" i="63" s="1"/>
  <c r="N34" i="63"/>
  <c r="P34" i="63" s="1"/>
  <c r="M33" i="63"/>
  <c r="L33" i="63"/>
  <c r="K33" i="63"/>
  <c r="J33" i="63"/>
  <c r="I33" i="63"/>
  <c r="H33" i="63"/>
  <c r="G33" i="63"/>
  <c r="F33" i="63"/>
  <c r="E33" i="63"/>
  <c r="D33" i="63"/>
  <c r="C33" i="63"/>
  <c r="B33" i="63"/>
  <c r="N32" i="63"/>
  <c r="P32" i="63" s="1"/>
  <c r="N31" i="63"/>
  <c r="P31" i="63" s="1"/>
  <c r="N30" i="63"/>
  <c r="P30" i="63" s="1"/>
  <c r="N29" i="63"/>
  <c r="P29" i="63" s="1"/>
  <c r="N28" i="63"/>
  <c r="N33" i="63" s="1"/>
  <c r="P33" i="63" s="1"/>
  <c r="M27" i="63"/>
  <c r="L27" i="63"/>
  <c r="K27" i="63"/>
  <c r="J27" i="63"/>
  <c r="I27" i="63"/>
  <c r="H27" i="63"/>
  <c r="G27" i="63"/>
  <c r="F27" i="63"/>
  <c r="E27" i="63"/>
  <c r="D27" i="63"/>
  <c r="C27" i="63"/>
  <c r="B27" i="63"/>
  <c r="N26" i="63"/>
  <c r="P26" i="63" s="1"/>
  <c r="N25" i="63"/>
  <c r="P25" i="63" s="1"/>
  <c r="N24" i="63"/>
  <c r="P24" i="63" s="1"/>
  <c r="N23" i="63"/>
  <c r="P23" i="63" s="1"/>
  <c r="N22" i="63"/>
  <c r="P22" i="63" s="1"/>
  <c r="N21" i="63"/>
  <c r="P21" i="63" s="1"/>
  <c r="N20" i="63"/>
  <c r="P20" i="63" s="1"/>
  <c r="N19" i="63"/>
  <c r="P19" i="63" s="1"/>
  <c r="N18" i="63"/>
  <c r="P18" i="63" s="1"/>
  <c r="M17" i="63"/>
  <c r="L17" i="63"/>
  <c r="K17" i="63"/>
  <c r="K39" i="63" s="1"/>
  <c r="J17" i="63"/>
  <c r="J39" i="63" s="1"/>
  <c r="I17" i="63"/>
  <c r="I39" i="63" s="1"/>
  <c r="H17" i="63"/>
  <c r="H39" i="63" s="1"/>
  <c r="G17" i="63"/>
  <c r="F17" i="63"/>
  <c r="E17" i="63"/>
  <c r="D17" i="63"/>
  <c r="C17" i="63"/>
  <c r="C39" i="63" s="1"/>
  <c r="B17" i="63"/>
  <c r="B39" i="63" s="1"/>
  <c r="N16" i="63"/>
  <c r="P16" i="63" s="1"/>
  <c r="N15" i="63"/>
  <c r="P15" i="63" s="1"/>
  <c r="N14" i="63"/>
  <c r="P14" i="63" s="1"/>
  <c r="N13" i="63"/>
  <c r="P13" i="63" s="1"/>
  <c r="N12" i="63"/>
  <c r="P12" i="63" s="1"/>
  <c r="N11" i="63"/>
  <c r="P11" i="63" s="1"/>
  <c r="N10" i="63"/>
  <c r="P10" i="63" s="1"/>
  <c r="N9" i="63"/>
  <c r="P9" i="63" s="1"/>
  <c r="N8" i="63"/>
  <c r="P8" i="63" s="1"/>
  <c r="N7" i="63"/>
  <c r="P7" i="63" s="1"/>
  <c r="N6" i="63"/>
  <c r="P6" i="63" s="1"/>
  <c r="N5" i="63"/>
  <c r="N17" i="63" s="1"/>
  <c r="P17" i="63" l="1"/>
  <c r="P28" i="63"/>
  <c r="N37" i="63"/>
  <c r="P37" i="63" s="1"/>
  <c r="P5" i="63"/>
  <c r="N27" i="63"/>
  <c r="P27" i="63" s="1"/>
  <c r="N39" i="63" l="1"/>
  <c r="P39" i="63" s="1"/>
  <c r="AA31" i="81" l="1"/>
  <c r="Y31" i="81"/>
  <c r="W31" i="81"/>
  <c r="U31" i="81"/>
  <c r="S31" i="81"/>
  <c r="T31" i="81" s="1"/>
  <c r="Q31" i="81"/>
  <c r="L31" i="81"/>
  <c r="J31" i="81"/>
  <c r="H31" i="81"/>
  <c r="F31" i="81"/>
  <c r="D31" i="81"/>
  <c r="C32" i="81" s="1"/>
  <c r="C31" i="81"/>
  <c r="AA30" i="81"/>
  <c r="Y30" i="81"/>
  <c r="W30" i="81"/>
  <c r="U30" i="81"/>
  <c r="S30" i="81"/>
  <c r="Q30" i="81"/>
  <c r="L30" i="81"/>
  <c r="J30" i="81"/>
  <c r="H30" i="81"/>
  <c r="F30" i="81"/>
  <c r="D30" i="81"/>
  <c r="C30" i="81"/>
  <c r="AB30" i="81" s="1"/>
  <c r="AA29" i="81"/>
  <c r="AB29" i="81" s="1"/>
  <c r="Y29" i="81"/>
  <c r="Z29" i="81" s="1"/>
  <c r="W29" i="81"/>
  <c r="U29" i="81"/>
  <c r="S29" i="81"/>
  <c r="T29" i="81" s="1"/>
  <c r="Q29" i="81"/>
  <c r="R29" i="81" s="1"/>
  <c r="L29" i="81"/>
  <c r="J29" i="81"/>
  <c r="H29" i="81"/>
  <c r="I29" i="81" s="1"/>
  <c r="F29" i="81"/>
  <c r="G29" i="81" s="1"/>
  <c r="D29" i="81"/>
  <c r="C29" i="81"/>
  <c r="X29" i="81" s="1"/>
  <c r="AA28" i="81"/>
  <c r="Y28" i="81"/>
  <c r="W28" i="81"/>
  <c r="X28" i="81" s="1"/>
  <c r="U28" i="81"/>
  <c r="S28" i="81"/>
  <c r="T28" i="81" s="1"/>
  <c r="Q28" i="81"/>
  <c r="L28" i="81"/>
  <c r="J28" i="81"/>
  <c r="H28" i="81"/>
  <c r="I28" i="81" s="1"/>
  <c r="F28" i="81"/>
  <c r="D28" i="81"/>
  <c r="E28" i="81" s="1"/>
  <c r="C28" i="81"/>
  <c r="Z28" i="81" s="1"/>
  <c r="AA27" i="81"/>
  <c r="Y27" i="81"/>
  <c r="W27" i="81"/>
  <c r="U27" i="81"/>
  <c r="S27" i="81"/>
  <c r="T27" i="81" s="1"/>
  <c r="Q27" i="81"/>
  <c r="L27" i="81"/>
  <c r="M27" i="81" s="1"/>
  <c r="J27" i="81"/>
  <c r="H27" i="81"/>
  <c r="I27" i="81" s="1"/>
  <c r="F27" i="81"/>
  <c r="D27" i="81"/>
  <c r="C27" i="81"/>
  <c r="V27" i="81" s="1"/>
  <c r="AA26" i="81"/>
  <c r="Y26" i="81"/>
  <c r="W26" i="81"/>
  <c r="U26" i="81"/>
  <c r="S26" i="81"/>
  <c r="Q26" i="81"/>
  <c r="L26" i="81"/>
  <c r="J26" i="81"/>
  <c r="H26" i="81"/>
  <c r="F26" i="81"/>
  <c r="D26" i="81"/>
  <c r="C26" i="81"/>
  <c r="X26" i="81" s="1"/>
  <c r="AA14" i="81"/>
  <c r="Y14" i="81"/>
  <c r="W14" i="81"/>
  <c r="U14" i="81"/>
  <c r="S14" i="81"/>
  <c r="Q14" i="81"/>
  <c r="R14" i="81" s="1"/>
  <c r="L14" i="81"/>
  <c r="J14" i="81"/>
  <c r="H14" i="81"/>
  <c r="F14" i="81"/>
  <c r="D14" i="81"/>
  <c r="C14" i="81"/>
  <c r="AA13" i="81"/>
  <c r="Y13" i="81"/>
  <c r="W13" i="81"/>
  <c r="U13" i="81"/>
  <c r="S13" i="81"/>
  <c r="Q13" i="81"/>
  <c r="L13" i="81"/>
  <c r="J13" i="81"/>
  <c r="H13" i="81"/>
  <c r="F13" i="81"/>
  <c r="D13" i="81"/>
  <c r="C13" i="81"/>
  <c r="V13" i="81" s="1"/>
  <c r="AA12" i="81"/>
  <c r="Y12" i="81"/>
  <c r="W12" i="81"/>
  <c r="U12" i="81"/>
  <c r="S12" i="81"/>
  <c r="Q12" i="81"/>
  <c r="L12" i="81"/>
  <c r="J12" i="81"/>
  <c r="K12" i="81" s="1"/>
  <c r="H12" i="81"/>
  <c r="F12" i="81"/>
  <c r="D12" i="81"/>
  <c r="C12" i="81"/>
  <c r="Z12" i="81" s="1"/>
  <c r="AA11" i="81"/>
  <c r="AB11" i="81" s="1"/>
  <c r="Y11" i="81"/>
  <c r="W11" i="81"/>
  <c r="X11" i="81" s="1"/>
  <c r="U11" i="81"/>
  <c r="S11" i="81"/>
  <c r="Q11" i="81"/>
  <c r="R11" i="81" s="1"/>
  <c r="L11" i="81"/>
  <c r="M11" i="81" s="1"/>
  <c r="J11" i="81"/>
  <c r="H11" i="81"/>
  <c r="I11" i="81" s="1"/>
  <c r="F11" i="81"/>
  <c r="G11" i="81" s="1"/>
  <c r="D11" i="81"/>
  <c r="C11" i="81"/>
  <c r="AA10" i="81"/>
  <c r="AB10" i="81" s="1"/>
  <c r="Y10" i="81"/>
  <c r="Z10" i="81" s="1"/>
  <c r="W10" i="81"/>
  <c r="U10" i="81"/>
  <c r="S10" i="81"/>
  <c r="T10" i="81" s="1"/>
  <c r="Q10" i="81"/>
  <c r="R10" i="81" s="1"/>
  <c r="L10" i="81"/>
  <c r="J10" i="81"/>
  <c r="H10" i="81"/>
  <c r="I10" i="81" s="1"/>
  <c r="F10" i="81"/>
  <c r="G10" i="81" s="1"/>
  <c r="D10" i="81"/>
  <c r="C10" i="81"/>
  <c r="AA9" i="81"/>
  <c r="AB9" i="81" s="1"/>
  <c r="Y9" i="81"/>
  <c r="Z9" i="81" s="1"/>
  <c r="W9" i="81"/>
  <c r="U9" i="81"/>
  <c r="S9" i="81"/>
  <c r="Q9" i="81"/>
  <c r="R9" i="81" s="1"/>
  <c r="L9" i="81"/>
  <c r="J9" i="81"/>
  <c r="K9" i="81" s="1"/>
  <c r="H9" i="81"/>
  <c r="F9" i="81"/>
  <c r="G9" i="81" s="1"/>
  <c r="D9" i="81"/>
  <c r="C9" i="81"/>
  <c r="AA31" i="80"/>
  <c r="Y31" i="80"/>
  <c r="Z31" i="80" s="1"/>
  <c r="W31" i="80"/>
  <c r="X31" i="80" s="1"/>
  <c r="U31" i="80"/>
  <c r="S31" i="80"/>
  <c r="Q31" i="80"/>
  <c r="L31" i="80"/>
  <c r="J31" i="80"/>
  <c r="H31" i="80"/>
  <c r="I31" i="80" s="1"/>
  <c r="F31" i="80"/>
  <c r="D31" i="80"/>
  <c r="E31" i="80" s="1"/>
  <c r="C31" i="80"/>
  <c r="AA30" i="80"/>
  <c r="Y30" i="80"/>
  <c r="W30" i="80"/>
  <c r="U30" i="80"/>
  <c r="S30" i="80"/>
  <c r="Q30" i="80"/>
  <c r="L30" i="80"/>
  <c r="J30" i="80"/>
  <c r="H30" i="80"/>
  <c r="I30" i="80" s="1"/>
  <c r="F30" i="80"/>
  <c r="G30" i="80" s="1"/>
  <c r="D30" i="80"/>
  <c r="C30" i="80"/>
  <c r="AA29" i="80"/>
  <c r="Y29" i="80"/>
  <c r="W29" i="80"/>
  <c r="U29" i="80"/>
  <c r="V29" i="80" s="1"/>
  <c r="S29" i="80"/>
  <c r="Q29" i="80"/>
  <c r="L29" i="80"/>
  <c r="J29" i="80"/>
  <c r="H29" i="80"/>
  <c r="F29" i="80"/>
  <c r="D29" i="80"/>
  <c r="C29" i="80"/>
  <c r="K29" i="80" s="1"/>
  <c r="AA28" i="80"/>
  <c r="Y28" i="80"/>
  <c r="W28" i="80"/>
  <c r="X28" i="80" s="1"/>
  <c r="U28" i="80"/>
  <c r="S28" i="80"/>
  <c r="Q28" i="80"/>
  <c r="L28" i="80"/>
  <c r="M28" i="80" s="1"/>
  <c r="J28" i="80"/>
  <c r="H28" i="80"/>
  <c r="F28" i="80"/>
  <c r="D28" i="80"/>
  <c r="E28" i="80" s="1"/>
  <c r="C28" i="80"/>
  <c r="AB27" i="80"/>
  <c r="AA27" i="80"/>
  <c r="Y27" i="80"/>
  <c r="W27" i="80"/>
  <c r="U27" i="80"/>
  <c r="S27" i="80"/>
  <c r="Q27" i="80"/>
  <c r="R27" i="80" s="1"/>
  <c r="L27" i="80"/>
  <c r="J27" i="80"/>
  <c r="H27" i="80"/>
  <c r="I27" i="80" s="1"/>
  <c r="F27" i="80"/>
  <c r="G27" i="80" s="1"/>
  <c r="D27" i="80"/>
  <c r="C27" i="80"/>
  <c r="AA26" i="80"/>
  <c r="Y26" i="80"/>
  <c r="W26" i="80"/>
  <c r="U26" i="80"/>
  <c r="S26" i="80"/>
  <c r="Q26" i="80"/>
  <c r="R26" i="80" s="1"/>
  <c r="L26" i="80"/>
  <c r="J26" i="80"/>
  <c r="H26" i="80"/>
  <c r="F26" i="80"/>
  <c r="D26" i="80"/>
  <c r="C26" i="80"/>
  <c r="V26" i="80" s="1"/>
  <c r="AA14" i="80"/>
  <c r="AB14" i="80" s="1"/>
  <c r="Y14" i="80"/>
  <c r="W14" i="80"/>
  <c r="U14" i="80"/>
  <c r="S14" i="80"/>
  <c r="Q14" i="80"/>
  <c r="L14" i="80"/>
  <c r="J14" i="80"/>
  <c r="K14" i="80" s="1"/>
  <c r="H14" i="80"/>
  <c r="I14" i="80" s="1"/>
  <c r="F14" i="80"/>
  <c r="D14" i="80"/>
  <c r="C14" i="80"/>
  <c r="AA13" i="80"/>
  <c r="Y13" i="80"/>
  <c r="W13" i="80"/>
  <c r="U13" i="80"/>
  <c r="V13" i="80" s="1"/>
  <c r="S13" i="80"/>
  <c r="T13" i="80" s="1"/>
  <c r="Q13" i="80"/>
  <c r="L13" i="80"/>
  <c r="J13" i="80"/>
  <c r="H13" i="80"/>
  <c r="I13" i="80" s="1"/>
  <c r="F13" i="80"/>
  <c r="D13" i="80"/>
  <c r="E13" i="80" s="1"/>
  <c r="C13" i="80"/>
  <c r="AA12" i="80"/>
  <c r="Y12" i="80"/>
  <c r="W12" i="80"/>
  <c r="U12" i="80"/>
  <c r="S12" i="80"/>
  <c r="Q12" i="80"/>
  <c r="L12" i="80"/>
  <c r="J12" i="80"/>
  <c r="K12" i="80" s="1"/>
  <c r="H12" i="80"/>
  <c r="F12" i="80"/>
  <c r="D12" i="80"/>
  <c r="C12" i="80"/>
  <c r="X12" i="80" s="1"/>
  <c r="AA11" i="80"/>
  <c r="Y11" i="80"/>
  <c r="Z11" i="80" s="1"/>
  <c r="W11" i="80"/>
  <c r="X11" i="80" s="1"/>
  <c r="U11" i="80"/>
  <c r="S11" i="80"/>
  <c r="Q11" i="80"/>
  <c r="R11" i="80" s="1"/>
  <c r="L11" i="80"/>
  <c r="J11" i="80"/>
  <c r="H11" i="80"/>
  <c r="G11" i="80"/>
  <c r="F11" i="80"/>
  <c r="D11" i="80"/>
  <c r="E11" i="80" s="1"/>
  <c r="C11" i="80"/>
  <c r="AA10" i="80"/>
  <c r="Y10" i="80"/>
  <c r="W10" i="80"/>
  <c r="U10" i="80"/>
  <c r="S10" i="80"/>
  <c r="Q10" i="80"/>
  <c r="L10" i="80"/>
  <c r="J10" i="80"/>
  <c r="K10" i="80" s="1"/>
  <c r="H10" i="80"/>
  <c r="F10" i="80"/>
  <c r="D10" i="80"/>
  <c r="C10" i="80"/>
  <c r="V10" i="80" s="1"/>
  <c r="AA9" i="80"/>
  <c r="Y9" i="80"/>
  <c r="W9" i="80"/>
  <c r="X9" i="80" s="1"/>
  <c r="U9" i="80"/>
  <c r="S9" i="80"/>
  <c r="Q9" i="80"/>
  <c r="M9" i="80"/>
  <c r="L9" i="80"/>
  <c r="J9" i="80"/>
  <c r="H9" i="80"/>
  <c r="F9" i="80"/>
  <c r="D9" i="80"/>
  <c r="C9" i="80"/>
  <c r="E9" i="80" s="1"/>
  <c r="Y15" i="79"/>
  <c r="Z15" i="79" s="1"/>
  <c r="W15" i="79"/>
  <c r="U15" i="79"/>
  <c r="S15" i="79"/>
  <c r="Q15" i="79"/>
  <c r="R15" i="79" s="1"/>
  <c r="O15" i="79"/>
  <c r="K15" i="79"/>
  <c r="I15" i="79"/>
  <c r="G15" i="79"/>
  <c r="E15" i="79"/>
  <c r="C15" i="79"/>
  <c r="B15" i="79"/>
  <c r="H15" i="79" s="1"/>
  <c r="Y14" i="79"/>
  <c r="W14" i="79"/>
  <c r="U14" i="79"/>
  <c r="S14" i="79"/>
  <c r="Q14" i="79"/>
  <c r="O14" i="79"/>
  <c r="P14" i="79" s="1"/>
  <c r="K14" i="79"/>
  <c r="L14" i="79" s="1"/>
  <c r="I14" i="79"/>
  <c r="G14" i="79"/>
  <c r="E14" i="79"/>
  <c r="C14" i="79"/>
  <c r="B14" i="79"/>
  <c r="Y13" i="79"/>
  <c r="W13" i="79"/>
  <c r="U13" i="79"/>
  <c r="S13" i="79"/>
  <c r="Q13" i="79"/>
  <c r="O13" i="79"/>
  <c r="K13" i="79"/>
  <c r="I13" i="79"/>
  <c r="G13" i="79"/>
  <c r="E13" i="79"/>
  <c r="C13" i="79"/>
  <c r="B13" i="79"/>
  <c r="Y12" i="79"/>
  <c r="W12" i="79"/>
  <c r="U12" i="79"/>
  <c r="S12" i="79"/>
  <c r="T12" i="79" s="1"/>
  <c r="Q12" i="79"/>
  <c r="O12" i="79"/>
  <c r="K12" i="79"/>
  <c r="I12" i="79"/>
  <c r="G12" i="79"/>
  <c r="E12" i="79"/>
  <c r="C12" i="79"/>
  <c r="B12" i="79"/>
  <c r="Y11" i="79"/>
  <c r="W11" i="79"/>
  <c r="U11" i="79"/>
  <c r="V11" i="79" s="1"/>
  <c r="S11" i="79"/>
  <c r="Q11" i="79"/>
  <c r="O11" i="79"/>
  <c r="K11" i="79"/>
  <c r="L11" i="79" s="1"/>
  <c r="I11" i="79"/>
  <c r="G11" i="79"/>
  <c r="E11" i="79"/>
  <c r="F11" i="79" s="1"/>
  <c r="D11" i="79"/>
  <c r="C11" i="79"/>
  <c r="B11" i="79"/>
  <c r="Y10" i="79"/>
  <c r="W10" i="79"/>
  <c r="U10" i="79"/>
  <c r="S10" i="79"/>
  <c r="Q10" i="79"/>
  <c r="O10" i="79"/>
  <c r="P10" i="79" s="1"/>
  <c r="K10" i="79"/>
  <c r="I10" i="79"/>
  <c r="G10" i="79"/>
  <c r="E10" i="79"/>
  <c r="C10" i="79"/>
  <c r="B10" i="79"/>
  <c r="E14" i="78"/>
  <c r="F14" i="78" s="1"/>
  <c r="C14" i="78"/>
  <c r="B14" i="78"/>
  <c r="AA13" i="78"/>
  <c r="Y13" i="78"/>
  <c r="X13" i="78"/>
  <c r="V13" i="78"/>
  <c r="T13" i="78"/>
  <c r="S13" i="78"/>
  <c r="O13" i="78"/>
  <c r="M13" i="78"/>
  <c r="L13" i="78"/>
  <c r="J13" i="78"/>
  <c r="H13" i="78"/>
  <c r="G13" i="78"/>
  <c r="E13" i="78"/>
  <c r="C13" i="78"/>
  <c r="B13" i="78"/>
  <c r="D13" i="78" s="1"/>
  <c r="AA12" i="78"/>
  <c r="Y12" i="78"/>
  <c r="X12" i="78"/>
  <c r="W12" i="78"/>
  <c r="V12" i="78"/>
  <c r="T12" i="78"/>
  <c r="U12" i="78" s="1"/>
  <c r="S12" i="78"/>
  <c r="O12" i="78"/>
  <c r="P12" i="78" s="1"/>
  <c r="M12" i="78"/>
  <c r="L12" i="78"/>
  <c r="J12" i="78"/>
  <c r="K12" i="78" s="1"/>
  <c r="H12" i="78"/>
  <c r="G12" i="78"/>
  <c r="E12" i="78"/>
  <c r="C12" i="78"/>
  <c r="B12" i="78"/>
  <c r="AA11" i="78"/>
  <c r="Y11" i="78"/>
  <c r="X11" i="78"/>
  <c r="V11" i="78"/>
  <c r="T11" i="78"/>
  <c r="U11" i="78" s="1"/>
  <c r="S11" i="78"/>
  <c r="O11" i="78"/>
  <c r="M11" i="78"/>
  <c r="L11" i="78"/>
  <c r="N11" i="78" s="1"/>
  <c r="J11" i="78"/>
  <c r="K11" i="78" s="1"/>
  <c r="H11" i="78"/>
  <c r="I11" i="78" s="1"/>
  <c r="G11" i="78"/>
  <c r="E11" i="78"/>
  <c r="C11" i="78"/>
  <c r="B11" i="78"/>
  <c r="AA10" i="78"/>
  <c r="AB10" i="78" s="1"/>
  <c r="Y10" i="78"/>
  <c r="X10" i="78"/>
  <c r="V10" i="78"/>
  <c r="T10" i="78"/>
  <c r="S10" i="78"/>
  <c r="O10" i="78"/>
  <c r="M10" i="78"/>
  <c r="L10" i="78"/>
  <c r="J10" i="78"/>
  <c r="H10" i="78"/>
  <c r="G10" i="78"/>
  <c r="E10" i="78"/>
  <c r="F10" i="78" s="1"/>
  <c r="C10" i="78"/>
  <c r="D10" i="78" s="1"/>
  <c r="B10" i="78"/>
  <c r="AA9" i="78"/>
  <c r="AA14" i="78" s="1"/>
  <c r="Y9" i="78"/>
  <c r="X9" i="78"/>
  <c r="Z9" i="78" s="1"/>
  <c r="V9" i="78"/>
  <c r="W9" i="78" s="1"/>
  <c r="T9" i="78"/>
  <c r="S9" i="78"/>
  <c r="O9" i="78"/>
  <c r="P9" i="78" s="1"/>
  <c r="M9" i="78"/>
  <c r="L9" i="78"/>
  <c r="J9" i="78"/>
  <c r="H9" i="78"/>
  <c r="I9" i="78" s="1"/>
  <c r="G9" i="78"/>
  <c r="E9" i="78"/>
  <c r="F9" i="78" s="1"/>
  <c r="C9" i="78"/>
  <c r="B9" i="78"/>
  <c r="X30" i="80" l="1"/>
  <c r="M31" i="80"/>
  <c r="V9" i="81"/>
  <c r="T11" i="81"/>
  <c r="Z14" i="81"/>
  <c r="E27" i="81"/>
  <c r="X27" i="81"/>
  <c r="M28" i="81"/>
  <c r="F11" i="78"/>
  <c r="J10" i="79"/>
  <c r="H11" i="79"/>
  <c r="F14" i="79"/>
  <c r="L15" i="79"/>
  <c r="M13" i="80"/>
  <c r="V27" i="80"/>
  <c r="P10" i="78"/>
  <c r="AB12" i="78"/>
  <c r="N13" i="78"/>
  <c r="R11" i="79"/>
  <c r="H14" i="79"/>
  <c r="Z14" i="79"/>
  <c r="P15" i="79"/>
  <c r="T11" i="80"/>
  <c r="I12" i="80"/>
  <c r="Z12" i="80"/>
  <c r="E14" i="80"/>
  <c r="X27" i="80"/>
  <c r="Z30" i="80"/>
  <c r="E9" i="81"/>
  <c r="X9" i="81"/>
  <c r="V11" i="81"/>
  <c r="I12" i="81"/>
  <c r="AB12" i="81"/>
  <c r="T13" i="81"/>
  <c r="I14" i="81"/>
  <c r="AB14" i="81"/>
  <c r="G27" i="81"/>
  <c r="Z27" i="81"/>
  <c r="R28" i="81"/>
  <c r="M30" i="81"/>
  <c r="R31" i="81"/>
  <c r="R30" i="81"/>
  <c r="U9" i="78"/>
  <c r="R10" i="79"/>
  <c r="D15" i="79"/>
  <c r="M12" i="80"/>
  <c r="T26" i="80"/>
  <c r="E26" i="81"/>
  <c r="V28" i="81"/>
  <c r="T30" i="81"/>
  <c r="V30" i="81"/>
  <c r="F13" i="79"/>
  <c r="X13" i="79"/>
  <c r="V15" i="79"/>
  <c r="K9" i="78"/>
  <c r="I13" i="78"/>
  <c r="D10" i="79"/>
  <c r="V10" i="79"/>
  <c r="Z11" i="79"/>
  <c r="H13" i="79"/>
  <c r="X15" i="79"/>
  <c r="I11" i="80"/>
  <c r="G13" i="80"/>
  <c r="M14" i="80"/>
  <c r="M27" i="80"/>
  <c r="R30" i="80"/>
  <c r="M9" i="81"/>
  <c r="X10" i="81"/>
  <c r="T12" i="81"/>
  <c r="T14" i="81"/>
  <c r="I26" i="81"/>
  <c r="Z26" i="81"/>
  <c r="R27" i="81"/>
  <c r="G28" i="81"/>
  <c r="X30" i="81"/>
  <c r="F10" i="79"/>
  <c r="G26" i="80"/>
  <c r="K26" i="81"/>
  <c r="G30" i="81"/>
  <c r="F13" i="78"/>
  <c r="X10" i="79"/>
  <c r="Z26" i="80"/>
  <c r="Z12" i="78"/>
  <c r="H10" i="79"/>
  <c r="Z10" i="79"/>
  <c r="D14" i="79"/>
  <c r="V14" i="79"/>
  <c r="J15" i="79"/>
  <c r="E12" i="80"/>
  <c r="K13" i="80"/>
  <c r="AB13" i="80"/>
  <c r="T14" i="80"/>
  <c r="I26" i="80"/>
  <c r="AB26" i="80"/>
  <c r="T27" i="80"/>
  <c r="K31" i="80"/>
  <c r="T9" i="81"/>
  <c r="X14" i="81"/>
  <c r="M26" i="81"/>
  <c r="K28" i="81"/>
  <c r="AB28" i="81"/>
  <c r="I30" i="81"/>
  <c r="P12" i="79"/>
  <c r="K9" i="80"/>
  <c r="Z9" i="80"/>
  <c r="M10" i="80"/>
  <c r="G14" i="78"/>
  <c r="S14" i="78"/>
  <c r="N10" i="78"/>
  <c r="W11" i="78"/>
  <c r="I12" i="78"/>
  <c r="P13" i="78"/>
  <c r="D14" i="78"/>
  <c r="L10" i="79"/>
  <c r="P11" i="79"/>
  <c r="R12" i="79"/>
  <c r="V13" i="79"/>
  <c r="J14" i="79"/>
  <c r="AB9" i="80"/>
  <c r="R10" i="80"/>
  <c r="V11" i="80"/>
  <c r="G12" i="80"/>
  <c r="Z13" i="80"/>
  <c r="E26" i="80"/>
  <c r="X26" i="80"/>
  <c r="K27" i="80"/>
  <c r="AB28" i="80"/>
  <c r="T29" i="80"/>
  <c r="V30" i="80"/>
  <c r="G31" i="80"/>
  <c r="I9" i="81"/>
  <c r="E11" i="81"/>
  <c r="R13" i="81"/>
  <c r="G14" i="81"/>
  <c r="V14" i="81"/>
  <c r="G26" i="81"/>
  <c r="K30" i="81"/>
  <c r="V12" i="79"/>
  <c r="T10" i="80"/>
  <c r="D11" i="78"/>
  <c r="U13" i="78"/>
  <c r="R9" i="80"/>
  <c r="R28" i="80"/>
  <c r="E29" i="80"/>
  <c r="V31" i="81"/>
  <c r="V14" i="78"/>
  <c r="T14" i="78"/>
  <c r="AB11" i="78"/>
  <c r="N12" i="78"/>
  <c r="W13" i="78"/>
  <c r="T10" i="79"/>
  <c r="T11" i="79"/>
  <c r="F12" i="79"/>
  <c r="X12" i="79"/>
  <c r="L13" i="79"/>
  <c r="Z13" i="79"/>
  <c r="R14" i="79"/>
  <c r="F15" i="79"/>
  <c r="T9" i="80"/>
  <c r="G10" i="80"/>
  <c r="X10" i="80"/>
  <c r="K11" i="80"/>
  <c r="AB12" i="80"/>
  <c r="R13" i="80"/>
  <c r="R14" i="80"/>
  <c r="V14" i="80"/>
  <c r="T28" i="80"/>
  <c r="G29" i="80"/>
  <c r="X29" i="80"/>
  <c r="K30" i="80"/>
  <c r="AB31" i="80"/>
  <c r="V10" i="81"/>
  <c r="Z11" i="81"/>
  <c r="M12" i="81"/>
  <c r="E13" i="81"/>
  <c r="X13" i="81"/>
  <c r="K14" i="81"/>
  <c r="AB26" i="81"/>
  <c r="K29" i="81"/>
  <c r="E31" i="81"/>
  <c r="X31" i="81"/>
  <c r="Z11" i="78"/>
  <c r="H14" i="78"/>
  <c r="I14" i="78" s="1"/>
  <c r="D12" i="79"/>
  <c r="E10" i="80"/>
  <c r="H12" i="79"/>
  <c r="Z12" i="79"/>
  <c r="T14" i="79"/>
  <c r="T15" i="79"/>
  <c r="V9" i="80"/>
  <c r="I10" i="80"/>
  <c r="Z10" i="80"/>
  <c r="M11" i="80"/>
  <c r="AB11" i="80"/>
  <c r="X14" i="80"/>
  <c r="M26" i="80"/>
  <c r="E27" i="80"/>
  <c r="V28" i="80"/>
  <c r="I29" i="80"/>
  <c r="Z29" i="80"/>
  <c r="M30" i="80"/>
  <c r="AB30" i="80"/>
  <c r="K11" i="81"/>
  <c r="G13" i="81"/>
  <c r="Z13" i="81"/>
  <c r="M14" i="81"/>
  <c r="E30" i="81"/>
  <c r="M14" i="78"/>
  <c r="N14" i="78" s="1"/>
  <c r="I10" i="78"/>
  <c r="K13" i="78"/>
  <c r="J11" i="79"/>
  <c r="J12" i="79"/>
  <c r="T13" i="79"/>
  <c r="P13" i="79"/>
  <c r="G9" i="80"/>
  <c r="AB10" i="80"/>
  <c r="R12" i="80"/>
  <c r="G28" i="80"/>
  <c r="AB29" i="80"/>
  <c r="R31" i="80"/>
  <c r="I13" i="81"/>
  <c r="AB13" i="81"/>
  <c r="R26" i="81"/>
  <c r="I31" i="81"/>
  <c r="AB31" i="81"/>
  <c r="L14" i="78"/>
  <c r="W10" i="78"/>
  <c r="P11" i="78"/>
  <c r="D12" i="78"/>
  <c r="D9" i="78"/>
  <c r="O14" i="78"/>
  <c r="Y14" i="78"/>
  <c r="J14" i="78"/>
  <c r="Z10" i="78"/>
  <c r="F12" i="78"/>
  <c r="X11" i="79"/>
  <c r="L12" i="79"/>
  <c r="D13" i="79"/>
  <c r="R13" i="79"/>
  <c r="X14" i="79"/>
  <c r="I9" i="80"/>
  <c r="T12" i="80"/>
  <c r="I28" i="80"/>
  <c r="M29" i="80"/>
  <c r="T31" i="80"/>
  <c r="V12" i="81"/>
  <c r="T26" i="81"/>
  <c r="K31" i="81"/>
  <c r="V12" i="80"/>
  <c r="X13" i="80"/>
  <c r="Z27" i="80"/>
  <c r="K28" i="80"/>
  <c r="Z28" i="80"/>
  <c r="R29" i="80"/>
  <c r="E30" i="80"/>
  <c r="T30" i="80"/>
  <c r="V31" i="80"/>
  <c r="K10" i="81"/>
  <c r="E12" i="81"/>
  <c r="X12" i="81"/>
  <c r="M13" i="81"/>
  <c r="E14" i="81"/>
  <c r="V26" i="81"/>
  <c r="AB27" i="81"/>
  <c r="V29" i="81"/>
  <c r="Z30" i="81"/>
  <c r="M31" i="81"/>
  <c r="F32" i="81"/>
  <c r="K13" i="81"/>
  <c r="Z31" i="81"/>
  <c r="R12" i="81"/>
  <c r="K27" i="81"/>
  <c r="M29" i="81"/>
  <c r="G31" i="81"/>
  <c r="E10" i="81"/>
  <c r="M10" i="81"/>
  <c r="G12" i="81"/>
  <c r="E29" i="81"/>
  <c r="K26" i="80"/>
  <c r="Z14" i="80"/>
  <c r="G14" i="80"/>
  <c r="J13" i="79"/>
  <c r="N9" i="78"/>
  <c r="X14" i="78"/>
  <c r="Z14" i="78" s="1"/>
  <c r="AB9" i="78"/>
  <c r="K10" i="78"/>
  <c r="U10" i="78"/>
  <c r="P14" i="78" l="1"/>
  <c r="U14" i="78"/>
  <c r="W14" i="78"/>
  <c r="K14" i="78"/>
  <c r="AB14" i="78"/>
  <c r="I213" i="76" l="1"/>
  <c r="I212" i="76"/>
  <c r="I211" i="76"/>
  <c r="I210" i="76"/>
  <c r="I209" i="76"/>
  <c r="I208" i="76"/>
  <c r="I207" i="76"/>
  <c r="I206" i="76"/>
  <c r="I205" i="76"/>
  <c r="I204" i="76"/>
  <c r="I203" i="76"/>
  <c r="I202" i="76"/>
  <c r="I201" i="76"/>
  <c r="I200" i="76"/>
  <c r="I199" i="76"/>
  <c r="I198" i="76"/>
  <c r="I197" i="76"/>
  <c r="I196" i="76"/>
  <c r="I195" i="76"/>
  <c r="I194" i="76"/>
  <c r="I193" i="76"/>
  <c r="I192" i="76"/>
  <c r="I191" i="76"/>
  <c r="I190" i="76"/>
  <c r="I189" i="76"/>
  <c r="I188" i="76"/>
  <c r="I187" i="76"/>
  <c r="I186" i="76"/>
  <c r="I185" i="76"/>
  <c r="I184" i="76"/>
  <c r="I183" i="76"/>
  <c r="I182" i="76"/>
  <c r="I181" i="76"/>
  <c r="I180" i="76"/>
  <c r="I179" i="76"/>
  <c r="I178" i="76"/>
  <c r="I177" i="76"/>
  <c r="I176" i="76"/>
  <c r="I175" i="76"/>
  <c r="I174" i="76"/>
  <c r="I173" i="76"/>
  <c r="I172" i="76"/>
  <c r="I171" i="76"/>
  <c r="I170" i="76"/>
  <c r="I169" i="76"/>
  <c r="I168" i="76"/>
  <c r="I167" i="76"/>
  <c r="I166" i="76"/>
  <c r="I165" i="76"/>
  <c r="I164" i="76"/>
  <c r="I163" i="76"/>
  <c r="I162" i="76"/>
  <c r="I161" i="76"/>
  <c r="I160" i="76"/>
  <c r="I159" i="76"/>
  <c r="I158" i="76"/>
  <c r="I157" i="76"/>
  <c r="I156" i="76"/>
  <c r="I155" i="76"/>
  <c r="I154" i="76"/>
  <c r="I153" i="76"/>
  <c r="I152" i="76"/>
  <c r="I151" i="76"/>
  <c r="I150" i="76"/>
  <c r="I149" i="76"/>
  <c r="I148" i="76"/>
  <c r="I147" i="76"/>
  <c r="I146" i="76"/>
  <c r="I145" i="76"/>
  <c r="I144" i="76"/>
  <c r="I143" i="76"/>
  <c r="I142" i="76"/>
  <c r="I141" i="76"/>
  <c r="I140" i="76"/>
  <c r="I139" i="76"/>
  <c r="I138" i="76"/>
  <c r="I137" i="76"/>
  <c r="I136" i="76"/>
  <c r="I135" i="76"/>
  <c r="I134" i="76"/>
  <c r="I133" i="76"/>
  <c r="I132" i="76"/>
  <c r="I131" i="76"/>
  <c r="I130" i="76"/>
  <c r="I129" i="76"/>
  <c r="I128" i="76"/>
  <c r="I127" i="76"/>
  <c r="I126" i="76"/>
  <c r="I125" i="76"/>
  <c r="I124" i="76"/>
  <c r="I123" i="76"/>
  <c r="I122" i="76"/>
  <c r="I121" i="76"/>
  <c r="I120" i="76"/>
  <c r="I119" i="76"/>
  <c r="I118" i="76"/>
  <c r="I117" i="76"/>
  <c r="I116" i="76"/>
  <c r="I115" i="76"/>
  <c r="I114" i="76"/>
  <c r="I113" i="76"/>
  <c r="I112" i="76"/>
  <c r="I111" i="76"/>
  <c r="I110" i="76"/>
  <c r="I109" i="76"/>
  <c r="I108" i="76"/>
  <c r="I107" i="76"/>
  <c r="I106" i="76"/>
  <c r="I105" i="76"/>
  <c r="I104" i="76"/>
  <c r="I103" i="76"/>
  <c r="I102" i="76"/>
  <c r="I101" i="76"/>
  <c r="I100" i="76"/>
  <c r="I99" i="76"/>
  <c r="I98" i="76"/>
  <c r="I97" i="76"/>
  <c r="I96" i="76"/>
  <c r="I95" i="76"/>
  <c r="I94" i="76"/>
  <c r="I93" i="76"/>
  <c r="I92" i="76"/>
  <c r="I91" i="76"/>
  <c r="I90" i="76"/>
  <c r="I89" i="76"/>
  <c r="I88" i="76"/>
  <c r="I87" i="76"/>
  <c r="I86" i="76"/>
  <c r="I85" i="76"/>
  <c r="I84" i="76"/>
  <c r="I83" i="76"/>
  <c r="I82" i="76"/>
  <c r="I81" i="76"/>
  <c r="I80" i="76"/>
  <c r="I79" i="76"/>
  <c r="I78" i="76"/>
  <c r="I77" i="76"/>
  <c r="I76" i="76"/>
  <c r="I75" i="76"/>
  <c r="I74" i="76"/>
  <c r="I73" i="76"/>
  <c r="I72" i="76"/>
  <c r="I71" i="76"/>
  <c r="I70" i="76"/>
  <c r="I69" i="76"/>
  <c r="I68" i="76"/>
  <c r="I67" i="76"/>
  <c r="I66" i="76"/>
  <c r="I65" i="76"/>
  <c r="I64" i="76"/>
  <c r="I63" i="76"/>
  <c r="I62" i="76"/>
  <c r="I61" i="76"/>
  <c r="I60" i="76"/>
  <c r="I59" i="76"/>
  <c r="I58" i="76"/>
  <c r="I57" i="76"/>
  <c r="I56" i="76"/>
  <c r="I55" i="76"/>
  <c r="I54" i="76"/>
  <c r="I53" i="76"/>
  <c r="I52" i="76"/>
  <c r="I51" i="76"/>
  <c r="I50" i="76"/>
  <c r="I49" i="76"/>
  <c r="I48" i="76"/>
  <c r="I47" i="76"/>
  <c r="I46" i="76"/>
  <c r="I45" i="76"/>
  <c r="I44" i="76"/>
  <c r="I43" i="76"/>
  <c r="I42" i="76"/>
  <c r="I41" i="76"/>
  <c r="I40" i="76"/>
  <c r="I39" i="76"/>
  <c r="I38" i="76"/>
  <c r="I37" i="76"/>
  <c r="I36" i="76"/>
  <c r="I35" i="76"/>
  <c r="I34" i="76"/>
  <c r="I33" i="76"/>
  <c r="I32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I38" i="75" l="1"/>
  <c r="H37" i="75"/>
  <c r="G37" i="75"/>
  <c r="F37" i="75"/>
  <c r="E37" i="75"/>
  <c r="D37" i="75"/>
  <c r="C37" i="75"/>
  <c r="B37" i="75"/>
  <c r="I37" i="75" s="1"/>
  <c r="I36" i="75"/>
  <c r="I35" i="75"/>
  <c r="I34" i="75"/>
  <c r="H33" i="75"/>
  <c r="G33" i="75"/>
  <c r="F33" i="75"/>
  <c r="E33" i="75"/>
  <c r="D33" i="75"/>
  <c r="C33" i="75"/>
  <c r="B33" i="75"/>
  <c r="I33" i="75" s="1"/>
  <c r="I32" i="75"/>
  <c r="I31" i="75"/>
  <c r="I30" i="75"/>
  <c r="I29" i="75"/>
  <c r="I28" i="75"/>
  <c r="H27" i="75"/>
  <c r="G27" i="75"/>
  <c r="F27" i="75"/>
  <c r="E27" i="75"/>
  <c r="D27" i="75"/>
  <c r="C27" i="75"/>
  <c r="B27" i="75"/>
  <c r="I26" i="75"/>
  <c r="I25" i="75"/>
  <c r="I24" i="75"/>
  <c r="I23" i="75"/>
  <c r="I22" i="75"/>
  <c r="I21" i="75"/>
  <c r="I20" i="75"/>
  <c r="I19" i="75"/>
  <c r="I18" i="75"/>
  <c r="H17" i="75"/>
  <c r="H39" i="75" s="1"/>
  <c r="G17" i="75"/>
  <c r="G39" i="75" s="1"/>
  <c r="F17" i="75"/>
  <c r="F39" i="75" s="1"/>
  <c r="E17" i="75"/>
  <c r="E39" i="75" s="1"/>
  <c r="D17" i="75"/>
  <c r="D39" i="75" s="1"/>
  <c r="C17" i="75"/>
  <c r="B17" i="75"/>
  <c r="B39" i="75" s="1"/>
  <c r="I16" i="75"/>
  <c r="I15" i="75"/>
  <c r="I14" i="75"/>
  <c r="I13" i="75"/>
  <c r="I12" i="75"/>
  <c r="I11" i="75"/>
  <c r="I10" i="75"/>
  <c r="I9" i="75"/>
  <c r="I8" i="75"/>
  <c r="I7" i="75"/>
  <c r="I6" i="75"/>
  <c r="I5" i="75"/>
  <c r="I27" i="75" l="1"/>
  <c r="I17" i="75"/>
  <c r="C39" i="75"/>
  <c r="I39" i="75" l="1"/>
  <c r="N96" i="74" l="1"/>
  <c r="K56" i="74"/>
  <c r="K58" i="74" s="1"/>
  <c r="J55" i="74"/>
  <c r="B55" i="74"/>
  <c r="M54" i="74"/>
  <c r="L54" i="74"/>
  <c r="L55" i="74" s="1"/>
  <c r="K54" i="74"/>
  <c r="K57" i="74" s="1"/>
  <c r="J54" i="74"/>
  <c r="I54" i="74"/>
  <c r="H54" i="74"/>
  <c r="H57" i="74" s="1"/>
  <c r="G54" i="74"/>
  <c r="E57" i="74" s="1"/>
  <c r="F54" i="74"/>
  <c r="E54" i="74"/>
  <c r="D54" i="74"/>
  <c r="D55" i="74" s="1"/>
  <c r="C54" i="74"/>
  <c r="B57" i="74" s="1"/>
  <c r="B54" i="74"/>
  <c r="M53" i="74"/>
  <c r="M55" i="74" s="1"/>
  <c r="L53" i="74"/>
  <c r="K53" i="74"/>
  <c r="J53" i="74"/>
  <c r="I53" i="74"/>
  <c r="I55" i="74" s="1"/>
  <c r="H53" i="74"/>
  <c r="H56" i="74" s="1"/>
  <c r="G53" i="74"/>
  <c r="G55" i="74" s="1"/>
  <c r="F53" i="74"/>
  <c r="E56" i="74" s="1"/>
  <c r="E58" i="74" s="1"/>
  <c r="E53" i="74"/>
  <c r="E55" i="74" s="1"/>
  <c r="D53" i="74"/>
  <c r="C53" i="74"/>
  <c r="B53" i="74"/>
  <c r="B56" i="74" s="1"/>
  <c r="M52" i="74"/>
  <c r="L52" i="74"/>
  <c r="K52" i="74"/>
  <c r="J52" i="74"/>
  <c r="I52" i="74"/>
  <c r="H52" i="74"/>
  <c r="G52" i="74"/>
  <c r="F52" i="74"/>
  <c r="E52" i="74"/>
  <c r="D52" i="74"/>
  <c r="C52" i="74"/>
  <c r="B52" i="74"/>
  <c r="N51" i="74"/>
  <c r="P50" i="74"/>
  <c r="O50" i="74"/>
  <c r="N50" i="74"/>
  <c r="N52" i="74" s="1"/>
  <c r="M49" i="74"/>
  <c r="L49" i="74"/>
  <c r="K49" i="74"/>
  <c r="J49" i="74"/>
  <c r="I49" i="74"/>
  <c r="H49" i="74"/>
  <c r="G49" i="74"/>
  <c r="F49" i="74"/>
  <c r="E49" i="74"/>
  <c r="D49" i="74"/>
  <c r="C49" i="74"/>
  <c r="B49" i="74"/>
  <c r="N48" i="74"/>
  <c r="O47" i="74" s="1"/>
  <c r="P47" i="74"/>
  <c r="N47" i="74"/>
  <c r="N49" i="74" s="1"/>
  <c r="M46" i="74"/>
  <c r="L46" i="74"/>
  <c r="K46" i="74"/>
  <c r="J46" i="74"/>
  <c r="I46" i="74"/>
  <c r="H46" i="74"/>
  <c r="G46" i="74"/>
  <c r="F46" i="74"/>
  <c r="E46" i="74"/>
  <c r="D46" i="74"/>
  <c r="C46" i="74"/>
  <c r="B46" i="74"/>
  <c r="N45" i="74"/>
  <c r="O44" i="74" s="1"/>
  <c r="N44" i="74"/>
  <c r="P44" i="74" s="1"/>
  <c r="M43" i="74"/>
  <c r="L43" i="74"/>
  <c r="K43" i="74"/>
  <c r="J43" i="74"/>
  <c r="I43" i="74"/>
  <c r="H43" i="74"/>
  <c r="G43" i="74"/>
  <c r="F43" i="74"/>
  <c r="E43" i="74"/>
  <c r="D43" i="74"/>
  <c r="C43" i="74"/>
  <c r="B43" i="74"/>
  <c r="N42" i="74"/>
  <c r="O41" i="74"/>
  <c r="N41" i="74"/>
  <c r="N43" i="74" s="1"/>
  <c r="M40" i="74"/>
  <c r="L40" i="74"/>
  <c r="K40" i="74"/>
  <c r="J40" i="74"/>
  <c r="I40" i="74"/>
  <c r="H40" i="74"/>
  <c r="G40" i="74"/>
  <c r="F40" i="74"/>
  <c r="E40" i="74"/>
  <c r="D40" i="74"/>
  <c r="C40" i="74"/>
  <c r="B40" i="74"/>
  <c r="N39" i="74"/>
  <c r="N54" i="74" s="1"/>
  <c r="O53" i="74" s="1"/>
  <c r="P38" i="74"/>
  <c r="O38" i="74"/>
  <c r="N38" i="74"/>
  <c r="N40" i="74" s="1"/>
  <c r="O35" i="74"/>
  <c r="N35" i="74"/>
  <c r="K25" i="74"/>
  <c r="F24" i="74"/>
  <c r="M23" i="74"/>
  <c r="L23" i="74"/>
  <c r="K23" i="74"/>
  <c r="K26" i="74" s="1"/>
  <c r="J23" i="74"/>
  <c r="I23" i="74"/>
  <c r="H23" i="74"/>
  <c r="H26" i="74" s="1"/>
  <c r="G23" i="74"/>
  <c r="G24" i="74" s="1"/>
  <c r="F23" i="74"/>
  <c r="E23" i="74"/>
  <c r="E26" i="74" s="1"/>
  <c r="D23" i="74"/>
  <c r="C23" i="74"/>
  <c r="B26" i="74" s="1"/>
  <c r="B23" i="74"/>
  <c r="M22" i="74"/>
  <c r="M24" i="74" s="1"/>
  <c r="L22" i="74"/>
  <c r="L24" i="74" s="1"/>
  <c r="K22" i="74"/>
  <c r="K24" i="74" s="1"/>
  <c r="J22" i="74"/>
  <c r="J24" i="74" s="1"/>
  <c r="I22" i="74"/>
  <c r="I24" i="74" s="1"/>
  <c r="H22" i="74"/>
  <c r="H25" i="74" s="1"/>
  <c r="G22" i="74"/>
  <c r="F22" i="74"/>
  <c r="E25" i="74" s="1"/>
  <c r="E27" i="74" s="1"/>
  <c r="E22" i="74"/>
  <c r="E24" i="74" s="1"/>
  <c r="D22" i="74"/>
  <c r="D24" i="74" s="1"/>
  <c r="C22" i="74"/>
  <c r="C24" i="74" s="1"/>
  <c r="B22" i="74"/>
  <c r="B24" i="74" s="1"/>
  <c r="M21" i="74"/>
  <c r="L21" i="74"/>
  <c r="K21" i="74"/>
  <c r="J21" i="74"/>
  <c r="I21" i="74"/>
  <c r="H21" i="74"/>
  <c r="G21" i="74"/>
  <c r="F21" i="74"/>
  <c r="E21" i="74"/>
  <c r="D21" i="74"/>
  <c r="C21" i="74"/>
  <c r="B21" i="74"/>
  <c r="N20" i="74"/>
  <c r="O19" i="74"/>
  <c r="N19" i="74"/>
  <c r="N21" i="74" s="1"/>
  <c r="M18" i="74"/>
  <c r="L18" i="74"/>
  <c r="K18" i="74"/>
  <c r="J18" i="74"/>
  <c r="I18" i="74"/>
  <c r="H18" i="74"/>
  <c r="G18" i="74"/>
  <c r="F18" i="74"/>
  <c r="E18" i="74"/>
  <c r="D18" i="74"/>
  <c r="C18" i="74"/>
  <c r="B18" i="74"/>
  <c r="N17" i="74"/>
  <c r="P16" i="74"/>
  <c r="O16" i="74"/>
  <c r="N16" i="74"/>
  <c r="N18" i="74" s="1"/>
  <c r="M15" i="74"/>
  <c r="L15" i="74"/>
  <c r="K15" i="74"/>
  <c r="J15" i="74"/>
  <c r="I15" i="74"/>
  <c r="H15" i="74"/>
  <c r="G15" i="74"/>
  <c r="F15" i="74"/>
  <c r="E15" i="74"/>
  <c r="D15" i="74"/>
  <c r="C15" i="74"/>
  <c r="B15" i="74"/>
  <c r="N14" i="74"/>
  <c r="N15" i="74" s="1"/>
  <c r="O13" i="74"/>
  <c r="N13" i="74"/>
  <c r="M12" i="74"/>
  <c r="L12" i="74"/>
  <c r="K12" i="74"/>
  <c r="J12" i="74"/>
  <c r="I12" i="74"/>
  <c r="H12" i="74"/>
  <c r="G12" i="74"/>
  <c r="F12" i="74"/>
  <c r="E12" i="74"/>
  <c r="D12" i="74"/>
  <c r="C12" i="74"/>
  <c r="B12" i="74"/>
  <c r="N11" i="74"/>
  <c r="O10" i="74" s="1"/>
  <c r="P10" i="74"/>
  <c r="N10" i="74"/>
  <c r="N12" i="74" s="1"/>
  <c r="M9" i="74"/>
  <c r="L9" i="74"/>
  <c r="K9" i="74"/>
  <c r="J9" i="74"/>
  <c r="I9" i="74"/>
  <c r="H9" i="74"/>
  <c r="G9" i="74"/>
  <c r="F9" i="74"/>
  <c r="E9" i="74"/>
  <c r="D9" i="74"/>
  <c r="C9" i="74"/>
  <c r="B9" i="74"/>
  <c r="N8" i="74"/>
  <c r="O7" i="74" s="1"/>
  <c r="N7" i="74"/>
  <c r="P7" i="74" s="1"/>
  <c r="N97" i="73"/>
  <c r="E57" i="73"/>
  <c r="M55" i="73"/>
  <c r="L55" i="73"/>
  <c r="G55" i="73"/>
  <c r="E55" i="73"/>
  <c r="D55" i="73"/>
  <c r="M54" i="73"/>
  <c r="L54" i="73"/>
  <c r="K54" i="73"/>
  <c r="K57" i="73" s="1"/>
  <c r="J54" i="73"/>
  <c r="I54" i="73"/>
  <c r="H57" i="73" s="1"/>
  <c r="H54" i="73"/>
  <c r="G54" i="73"/>
  <c r="F54" i="73"/>
  <c r="E54" i="73"/>
  <c r="D54" i="73"/>
  <c r="C54" i="73"/>
  <c r="B54" i="73"/>
  <c r="B57" i="73" s="1"/>
  <c r="M53" i="73"/>
  <c r="L53" i="73"/>
  <c r="K53" i="73"/>
  <c r="K55" i="73" s="1"/>
  <c r="J53" i="73"/>
  <c r="J55" i="73" s="1"/>
  <c r="I53" i="73"/>
  <c r="I55" i="73" s="1"/>
  <c r="H53" i="73"/>
  <c r="H56" i="73" s="1"/>
  <c r="G53" i="73"/>
  <c r="F53" i="73"/>
  <c r="F55" i="73" s="1"/>
  <c r="E53" i="73"/>
  <c r="E56" i="73" s="1"/>
  <c r="E58" i="73" s="1"/>
  <c r="D53" i="73"/>
  <c r="C53" i="73"/>
  <c r="C55" i="73" s="1"/>
  <c r="B53" i="73"/>
  <c r="B55" i="73" s="1"/>
  <c r="N52" i="73"/>
  <c r="M52" i="73"/>
  <c r="L52" i="73"/>
  <c r="K52" i="73"/>
  <c r="J52" i="73"/>
  <c r="I52" i="73"/>
  <c r="H52" i="73"/>
  <c r="G52" i="73"/>
  <c r="F52" i="73"/>
  <c r="E52" i="73"/>
  <c r="D52" i="73"/>
  <c r="C52" i="73"/>
  <c r="B52" i="73"/>
  <c r="N51" i="73"/>
  <c r="O50" i="73"/>
  <c r="N50" i="73"/>
  <c r="M49" i="73"/>
  <c r="L49" i="73"/>
  <c r="K49" i="73"/>
  <c r="J49" i="73"/>
  <c r="I49" i="73"/>
  <c r="H49" i="73"/>
  <c r="G49" i="73"/>
  <c r="F49" i="73"/>
  <c r="E49" i="73"/>
  <c r="D49" i="73"/>
  <c r="C49" i="73"/>
  <c r="B49" i="73"/>
  <c r="N48" i="73"/>
  <c r="O47" i="73" s="1"/>
  <c r="N47" i="73"/>
  <c r="P47" i="73" s="1"/>
  <c r="M46" i="73"/>
  <c r="L46" i="73"/>
  <c r="K46" i="73"/>
  <c r="J46" i="73"/>
  <c r="I46" i="73"/>
  <c r="H46" i="73"/>
  <c r="G46" i="73"/>
  <c r="F46" i="73"/>
  <c r="E46" i="73"/>
  <c r="D46" i="73"/>
  <c r="C46" i="73"/>
  <c r="B46" i="73"/>
  <c r="N45" i="73"/>
  <c r="O44" i="73"/>
  <c r="N44" i="73"/>
  <c r="N46" i="73" s="1"/>
  <c r="M43" i="73"/>
  <c r="L43" i="73"/>
  <c r="K43" i="73"/>
  <c r="J43" i="73"/>
  <c r="I43" i="73"/>
  <c r="H43" i="73"/>
  <c r="G43" i="73"/>
  <c r="F43" i="73"/>
  <c r="E43" i="73"/>
  <c r="D43" i="73"/>
  <c r="C43" i="73"/>
  <c r="B43" i="73"/>
  <c r="N42" i="73"/>
  <c r="P41" i="73"/>
  <c r="O41" i="73"/>
  <c r="N41" i="73"/>
  <c r="N43" i="73" s="1"/>
  <c r="M40" i="73"/>
  <c r="L40" i="73"/>
  <c r="K40" i="73"/>
  <c r="J40" i="73"/>
  <c r="I40" i="73"/>
  <c r="H40" i="73"/>
  <c r="G40" i="73"/>
  <c r="F40" i="73"/>
  <c r="E40" i="73"/>
  <c r="D40" i="73"/>
  <c r="C40" i="73"/>
  <c r="B40" i="73"/>
  <c r="N39" i="73"/>
  <c r="O38" i="73" s="1"/>
  <c r="P38" i="73"/>
  <c r="N38" i="73"/>
  <c r="N53" i="73" s="1"/>
  <c r="O35" i="73"/>
  <c r="N35" i="73"/>
  <c r="E25" i="73"/>
  <c r="E27" i="73" s="1"/>
  <c r="J24" i="73"/>
  <c r="H24" i="73"/>
  <c r="G24" i="73"/>
  <c r="B24" i="73"/>
  <c r="M23" i="73"/>
  <c r="L23" i="73"/>
  <c r="K23" i="73"/>
  <c r="K26" i="73" s="1"/>
  <c r="J23" i="73"/>
  <c r="I23" i="73"/>
  <c r="H23" i="73"/>
  <c r="H26" i="73" s="1"/>
  <c r="G23" i="73"/>
  <c r="F23" i="73"/>
  <c r="E23" i="73"/>
  <c r="E26" i="73" s="1"/>
  <c r="D23" i="73"/>
  <c r="B26" i="73" s="1"/>
  <c r="C23" i="73"/>
  <c r="B23" i="73"/>
  <c r="M22" i="73"/>
  <c r="M24" i="73" s="1"/>
  <c r="L22" i="73"/>
  <c r="L24" i="73" s="1"/>
  <c r="K22" i="73"/>
  <c r="K24" i="73" s="1"/>
  <c r="J22" i="73"/>
  <c r="I22" i="73"/>
  <c r="I24" i="73" s="1"/>
  <c r="H22" i="73"/>
  <c r="H25" i="73" s="1"/>
  <c r="G22" i="73"/>
  <c r="F22" i="73"/>
  <c r="F24" i="73" s="1"/>
  <c r="E22" i="73"/>
  <c r="E24" i="73" s="1"/>
  <c r="D22" i="73"/>
  <c r="D24" i="73" s="1"/>
  <c r="C22" i="73"/>
  <c r="C24" i="73" s="1"/>
  <c r="B22" i="73"/>
  <c r="M21" i="73"/>
  <c r="L21" i="73"/>
  <c r="K21" i="73"/>
  <c r="J21" i="73"/>
  <c r="I21" i="73"/>
  <c r="H21" i="73"/>
  <c r="G21" i="73"/>
  <c r="F21" i="73"/>
  <c r="E21" i="73"/>
  <c r="D21" i="73"/>
  <c r="C21" i="73"/>
  <c r="B21" i="73"/>
  <c r="N20" i="73"/>
  <c r="O19" i="73" s="1"/>
  <c r="P19" i="73"/>
  <c r="N19" i="73"/>
  <c r="N21" i="73" s="1"/>
  <c r="M18" i="73"/>
  <c r="L18" i="73"/>
  <c r="K18" i="73"/>
  <c r="J18" i="73"/>
  <c r="I18" i="73"/>
  <c r="H18" i="73"/>
  <c r="G18" i="73"/>
  <c r="F18" i="73"/>
  <c r="E18" i="73"/>
  <c r="D18" i="73"/>
  <c r="C18" i="73"/>
  <c r="B18" i="73"/>
  <c r="N17" i="73"/>
  <c r="O16" i="73" s="1"/>
  <c r="N16" i="73"/>
  <c r="P16" i="73" s="1"/>
  <c r="M15" i="73"/>
  <c r="L15" i="73"/>
  <c r="K15" i="73"/>
  <c r="J15" i="73"/>
  <c r="I15" i="73"/>
  <c r="H15" i="73"/>
  <c r="G15" i="73"/>
  <c r="F15" i="73"/>
  <c r="E15" i="73"/>
  <c r="D15" i="73"/>
  <c r="C15" i="73"/>
  <c r="B15" i="73"/>
  <c r="N14" i="73"/>
  <c r="O13" i="73"/>
  <c r="N13" i="73"/>
  <c r="P13" i="73" s="1"/>
  <c r="M12" i="73"/>
  <c r="L12" i="73"/>
  <c r="K12" i="73"/>
  <c r="J12" i="73"/>
  <c r="I12" i="73"/>
  <c r="H12" i="73"/>
  <c r="G12" i="73"/>
  <c r="F12" i="73"/>
  <c r="E12" i="73"/>
  <c r="D12" i="73"/>
  <c r="C12" i="73"/>
  <c r="B12" i="73"/>
  <c r="N11" i="73"/>
  <c r="O10" i="73"/>
  <c r="N10" i="73"/>
  <c r="N12" i="73" s="1"/>
  <c r="M9" i="73"/>
  <c r="L9" i="73"/>
  <c r="K9" i="73"/>
  <c r="J9" i="73"/>
  <c r="I9" i="73"/>
  <c r="H9" i="73"/>
  <c r="G9" i="73"/>
  <c r="F9" i="73"/>
  <c r="E9" i="73"/>
  <c r="D9" i="73"/>
  <c r="C9" i="73"/>
  <c r="B9" i="73"/>
  <c r="N8" i="73"/>
  <c r="N23" i="73" s="1"/>
  <c r="O22" i="73" s="1"/>
  <c r="P7" i="73"/>
  <c r="O7" i="73"/>
  <c r="N7" i="73"/>
  <c r="N9" i="73" s="1"/>
  <c r="H83" i="72"/>
  <c r="K82" i="72"/>
  <c r="H82" i="72"/>
  <c r="H84" i="72" s="1"/>
  <c r="M81" i="72"/>
  <c r="I81" i="72"/>
  <c r="E81" i="72"/>
  <c r="O80" i="72"/>
  <c r="M80" i="72"/>
  <c r="L80" i="72"/>
  <c r="K80" i="72"/>
  <c r="K83" i="72" s="1"/>
  <c r="J80" i="72"/>
  <c r="I80" i="72"/>
  <c r="H80" i="72"/>
  <c r="G80" i="72"/>
  <c r="F80" i="72"/>
  <c r="E80" i="72"/>
  <c r="E83" i="72" s="1"/>
  <c r="D80" i="72"/>
  <c r="C80" i="72"/>
  <c r="B83" i="72" s="1"/>
  <c r="B80" i="72"/>
  <c r="M79" i="72"/>
  <c r="L79" i="72"/>
  <c r="L81" i="72" s="1"/>
  <c r="K79" i="72"/>
  <c r="K81" i="72" s="1"/>
  <c r="J79" i="72"/>
  <c r="J81" i="72" s="1"/>
  <c r="I79" i="72"/>
  <c r="H79" i="72"/>
  <c r="H81" i="72" s="1"/>
  <c r="G79" i="72"/>
  <c r="G81" i="72" s="1"/>
  <c r="F79" i="72"/>
  <c r="F81" i="72" s="1"/>
  <c r="E79" i="72"/>
  <c r="E82" i="72" s="1"/>
  <c r="D79" i="72"/>
  <c r="D81" i="72" s="1"/>
  <c r="C79" i="72"/>
  <c r="C81" i="72" s="1"/>
  <c r="B79" i="72"/>
  <c r="B82" i="72" s="1"/>
  <c r="M78" i="72"/>
  <c r="L78" i="72"/>
  <c r="K78" i="72"/>
  <c r="J78" i="72"/>
  <c r="I78" i="72"/>
  <c r="H78" i="72"/>
  <c r="G78" i="72"/>
  <c r="F78" i="72"/>
  <c r="E78" i="72"/>
  <c r="D78" i="72"/>
  <c r="C78" i="72"/>
  <c r="B78" i="72"/>
  <c r="N77" i="72"/>
  <c r="P76" i="72"/>
  <c r="O76" i="72"/>
  <c r="N76" i="72"/>
  <c r="N78" i="72" s="1"/>
  <c r="M75" i="72"/>
  <c r="L75" i="72"/>
  <c r="K75" i="72"/>
  <c r="J75" i="72"/>
  <c r="I75" i="72"/>
  <c r="H75" i="72"/>
  <c r="G75" i="72"/>
  <c r="F75" i="72"/>
  <c r="E75" i="72"/>
  <c r="D75" i="72"/>
  <c r="C75" i="72"/>
  <c r="B75" i="72"/>
  <c r="N74" i="72"/>
  <c r="O73" i="72" s="1"/>
  <c r="P73" i="72"/>
  <c r="N73" i="72"/>
  <c r="N75" i="72" s="1"/>
  <c r="M72" i="72"/>
  <c r="L72" i="72"/>
  <c r="K72" i="72"/>
  <c r="J72" i="72"/>
  <c r="I72" i="72"/>
  <c r="H72" i="72"/>
  <c r="G72" i="72"/>
  <c r="F72" i="72"/>
  <c r="E72" i="72"/>
  <c r="D72" i="72"/>
  <c r="C72" i="72"/>
  <c r="B72" i="72"/>
  <c r="N71" i="72"/>
  <c r="O70" i="72" s="1"/>
  <c r="N70" i="72"/>
  <c r="P70" i="72" s="1"/>
  <c r="M69" i="72"/>
  <c r="L69" i="72"/>
  <c r="K69" i="72"/>
  <c r="J69" i="72"/>
  <c r="I69" i="72"/>
  <c r="H69" i="72"/>
  <c r="G69" i="72"/>
  <c r="F69" i="72"/>
  <c r="E69" i="72"/>
  <c r="D69" i="72"/>
  <c r="C69" i="72"/>
  <c r="B69" i="72"/>
  <c r="N68" i="72"/>
  <c r="O67" i="72"/>
  <c r="N67" i="72"/>
  <c r="N79" i="72" s="1"/>
  <c r="M66" i="72"/>
  <c r="L66" i="72"/>
  <c r="K66" i="72"/>
  <c r="J66" i="72"/>
  <c r="I66" i="72"/>
  <c r="H66" i="72"/>
  <c r="G66" i="72"/>
  <c r="F66" i="72"/>
  <c r="E66" i="72"/>
  <c r="D66" i="72"/>
  <c r="C66" i="72"/>
  <c r="B66" i="72"/>
  <c r="N65" i="72"/>
  <c r="N80" i="72" s="1"/>
  <c r="O79" i="72" s="1"/>
  <c r="P64" i="72"/>
  <c r="O64" i="72"/>
  <c r="N64" i="72"/>
  <c r="N66" i="72" s="1"/>
  <c r="O61" i="72"/>
  <c r="N61" i="72"/>
  <c r="J53" i="72"/>
  <c r="F53" i="72"/>
  <c r="B53" i="72"/>
  <c r="O52" i="72"/>
  <c r="M52" i="72"/>
  <c r="L52" i="72"/>
  <c r="K55" i="72" s="1"/>
  <c r="K52" i="72"/>
  <c r="J52" i="72"/>
  <c r="I52" i="72"/>
  <c r="H52" i="72"/>
  <c r="H55" i="72" s="1"/>
  <c r="G52" i="72"/>
  <c r="F52" i="72"/>
  <c r="E52" i="72"/>
  <c r="E55" i="72" s="1"/>
  <c r="D52" i="72"/>
  <c r="B55" i="72" s="1"/>
  <c r="C52" i="72"/>
  <c r="B52" i="72"/>
  <c r="M51" i="72"/>
  <c r="M53" i="72" s="1"/>
  <c r="L51" i="72"/>
  <c r="L53" i="72" s="1"/>
  <c r="K51" i="72"/>
  <c r="K53" i="72" s="1"/>
  <c r="J51" i="72"/>
  <c r="I51" i="72"/>
  <c r="I53" i="72" s="1"/>
  <c r="H51" i="72"/>
  <c r="H54" i="72" s="1"/>
  <c r="H56" i="72" s="1"/>
  <c r="G51" i="72"/>
  <c r="G53" i="72" s="1"/>
  <c r="F51" i="72"/>
  <c r="E51" i="72"/>
  <c r="E53" i="72" s="1"/>
  <c r="D51" i="72"/>
  <c r="D53" i="72" s="1"/>
  <c r="C51" i="72"/>
  <c r="C53" i="72" s="1"/>
  <c r="B51" i="72"/>
  <c r="M50" i="72"/>
  <c r="L50" i="72"/>
  <c r="K50" i="72"/>
  <c r="J50" i="72"/>
  <c r="I50" i="72"/>
  <c r="H50" i="72"/>
  <c r="G50" i="72"/>
  <c r="F50" i="72"/>
  <c r="E50" i="72"/>
  <c r="D50" i="72"/>
  <c r="C50" i="72"/>
  <c r="B50" i="72"/>
  <c r="N49" i="72"/>
  <c r="O48" i="72" s="1"/>
  <c r="P48" i="72"/>
  <c r="N48" i="72"/>
  <c r="N50" i="72" s="1"/>
  <c r="M47" i="72"/>
  <c r="L47" i="72"/>
  <c r="K47" i="72"/>
  <c r="J47" i="72"/>
  <c r="I47" i="72"/>
  <c r="H47" i="72"/>
  <c r="G47" i="72"/>
  <c r="F47" i="72"/>
  <c r="E47" i="72"/>
  <c r="D47" i="72"/>
  <c r="C47" i="72"/>
  <c r="B47" i="72"/>
  <c r="N46" i="72"/>
  <c r="O45" i="72" s="1"/>
  <c r="N45" i="72"/>
  <c r="P45" i="72" s="1"/>
  <c r="M44" i="72"/>
  <c r="L44" i="72"/>
  <c r="K44" i="72"/>
  <c r="J44" i="72"/>
  <c r="I44" i="72"/>
  <c r="H44" i="72"/>
  <c r="G44" i="72"/>
  <c r="F44" i="72"/>
  <c r="E44" i="72"/>
  <c r="D44" i="72"/>
  <c r="C44" i="72"/>
  <c r="B44" i="72"/>
  <c r="N43" i="72"/>
  <c r="O42" i="72"/>
  <c r="N42" i="72"/>
  <c r="P42" i="72" s="1"/>
  <c r="M41" i="72"/>
  <c r="L41" i="72"/>
  <c r="K41" i="72"/>
  <c r="J41" i="72"/>
  <c r="I41" i="72"/>
  <c r="H41" i="72"/>
  <c r="G41" i="72"/>
  <c r="F41" i="72"/>
  <c r="E41" i="72"/>
  <c r="D41" i="72"/>
  <c r="C41" i="72"/>
  <c r="B41" i="72"/>
  <c r="N40" i="72"/>
  <c r="P39" i="72"/>
  <c r="O39" i="72"/>
  <c r="N39" i="72"/>
  <c r="N41" i="72" s="1"/>
  <c r="M38" i="72"/>
  <c r="L38" i="72"/>
  <c r="K38" i="72"/>
  <c r="J38" i="72"/>
  <c r="I38" i="72"/>
  <c r="H38" i="72"/>
  <c r="G38" i="72"/>
  <c r="F38" i="72"/>
  <c r="E38" i="72"/>
  <c r="D38" i="72"/>
  <c r="C38" i="72"/>
  <c r="B38" i="72"/>
  <c r="N37" i="72"/>
  <c r="O36" i="72" s="1"/>
  <c r="P36" i="72"/>
  <c r="N36" i="72"/>
  <c r="N51" i="72" s="1"/>
  <c r="O33" i="72"/>
  <c r="N33" i="72"/>
  <c r="E27" i="72"/>
  <c r="B27" i="72"/>
  <c r="K25" i="72"/>
  <c r="G25" i="72"/>
  <c r="D25" i="72"/>
  <c r="C25" i="72"/>
  <c r="O24" i="72"/>
  <c r="M24" i="72"/>
  <c r="L24" i="72"/>
  <c r="K24" i="72"/>
  <c r="K27" i="72" s="1"/>
  <c r="J24" i="72"/>
  <c r="I24" i="72"/>
  <c r="H27" i="72" s="1"/>
  <c r="H24" i="72"/>
  <c r="G24" i="72"/>
  <c r="F24" i="72"/>
  <c r="E24" i="72"/>
  <c r="D24" i="72"/>
  <c r="C24" i="72"/>
  <c r="B24" i="72"/>
  <c r="M23" i="72"/>
  <c r="M25" i="72" s="1"/>
  <c r="L23" i="72"/>
  <c r="L25" i="72" s="1"/>
  <c r="K23" i="72"/>
  <c r="K26" i="72" s="1"/>
  <c r="J23" i="72"/>
  <c r="J25" i="72" s="1"/>
  <c r="I23" i="72"/>
  <c r="I25" i="72" s="1"/>
  <c r="H23" i="72"/>
  <c r="H26" i="72" s="1"/>
  <c r="G23" i="72"/>
  <c r="F23" i="72"/>
  <c r="F25" i="72" s="1"/>
  <c r="E23" i="72"/>
  <c r="E26" i="72" s="1"/>
  <c r="E28" i="72" s="1"/>
  <c r="D23" i="72"/>
  <c r="B26" i="72" s="1"/>
  <c r="B28" i="72" s="1"/>
  <c r="C23" i="72"/>
  <c r="B23" i="72"/>
  <c r="B25" i="72" s="1"/>
  <c r="M22" i="72"/>
  <c r="L22" i="72"/>
  <c r="K22" i="72"/>
  <c r="J22" i="72"/>
  <c r="I22" i="72"/>
  <c r="H22" i="72"/>
  <c r="G22" i="72"/>
  <c r="F22" i="72"/>
  <c r="E22" i="72"/>
  <c r="D22" i="72"/>
  <c r="C22" i="72"/>
  <c r="B22" i="72"/>
  <c r="N21" i="72"/>
  <c r="O20" i="72" s="1"/>
  <c r="N20" i="72"/>
  <c r="N22" i="72" s="1"/>
  <c r="M19" i="72"/>
  <c r="L19" i="72"/>
  <c r="K19" i="72"/>
  <c r="J19" i="72"/>
  <c r="I19" i="72"/>
  <c r="H19" i="72"/>
  <c r="G19" i="72"/>
  <c r="F19" i="72"/>
  <c r="E19" i="72"/>
  <c r="D19" i="72"/>
  <c r="C19" i="72"/>
  <c r="B19" i="72"/>
  <c r="N18" i="72"/>
  <c r="O17" i="72"/>
  <c r="N17" i="72"/>
  <c r="N19" i="72" s="1"/>
  <c r="M16" i="72"/>
  <c r="L16" i="72"/>
  <c r="K16" i="72"/>
  <c r="J16" i="72"/>
  <c r="I16" i="72"/>
  <c r="H16" i="72"/>
  <c r="G16" i="72"/>
  <c r="F16" i="72"/>
  <c r="E16" i="72"/>
  <c r="D16" i="72"/>
  <c r="C16" i="72"/>
  <c r="B16" i="72"/>
  <c r="N15" i="72"/>
  <c r="P14" i="72"/>
  <c r="O14" i="72"/>
  <c r="N14" i="72"/>
  <c r="N16" i="72" s="1"/>
  <c r="M13" i="72"/>
  <c r="L13" i="72"/>
  <c r="K13" i="72"/>
  <c r="J13" i="72"/>
  <c r="I13" i="72"/>
  <c r="H13" i="72"/>
  <c r="G13" i="72"/>
  <c r="F13" i="72"/>
  <c r="E13" i="72"/>
  <c r="D13" i="72"/>
  <c r="C13" i="72"/>
  <c r="B13" i="72"/>
  <c r="N12" i="72"/>
  <c r="O11" i="72" s="1"/>
  <c r="P11" i="72"/>
  <c r="N11" i="72"/>
  <c r="N13" i="72" s="1"/>
  <c r="M10" i="72"/>
  <c r="L10" i="72"/>
  <c r="K10" i="72"/>
  <c r="J10" i="72"/>
  <c r="I10" i="72"/>
  <c r="H10" i="72"/>
  <c r="G10" i="72"/>
  <c r="F10" i="72"/>
  <c r="E10" i="72"/>
  <c r="D10" i="72"/>
  <c r="C10" i="72"/>
  <c r="B10" i="72"/>
  <c r="N9" i="72"/>
  <c r="O8" i="72" s="1"/>
  <c r="N8" i="72"/>
  <c r="P8" i="72" s="1"/>
  <c r="B58" i="74" l="1"/>
  <c r="H27" i="74"/>
  <c r="H58" i="74"/>
  <c r="K27" i="74"/>
  <c r="N53" i="74"/>
  <c r="B25" i="74"/>
  <c r="B27" i="74" s="1"/>
  <c r="N46" i="74"/>
  <c r="C55" i="74"/>
  <c r="K55" i="74"/>
  <c r="H24" i="74"/>
  <c r="P41" i="74"/>
  <c r="N23" i="74"/>
  <c r="O22" i="74" s="1"/>
  <c r="F55" i="74"/>
  <c r="N22" i="74"/>
  <c r="N9" i="74"/>
  <c r="H55" i="74"/>
  <c r="H27" i="73"/>
  <c r="H58" i="73"/>
  <c r="N49" i="73"/>
  <c r="P44" i="73"/>
  <c r="B25" i="73"/>
  <c r="B27" i="73" s="1"/>
  <c r="N22" i="73"/>
  <c r="K25" i="73"/>
  <c r="K27" i="73" s="1"/>
  <c r="N15" i="73"/>
  <c r="H55" i="73"/>
  <c r="P10" i="73"/>
  <c r="N18" i="73"/>
  <c r="N54" i="73"/>
  <c r="O53" i="73" s="1"/>
  <c r="N40" i="73"/>
  <c r="K56" i="73"/>
  <c r="K58" i="73" s="1"/>
  <c r="B56" i="73"/>
  <c r="B58" i="73" s="1"/>
  <c r="K84" i="72"/>
  <c r="N81" i="72"/>
  <c r="P79" i="72"/>
  <c r="B84" i="72"/>
  <c r="H28" i="72"/>
  <c r="K28" i="72"/>
  <c r="E84" i="72"/>
  <c r="N69" i="72"/>
  <c r="B54" i="72"/>
  <c r="B56" i="72" s="1"/>
  <c r="N72" i="72"/>
  <c r="B81" i="72"/>
  <c r="P17" i="72"/>
  <c r="E25" i="72"/>
  <c r="N38" i="72"/>
  <c r="N52" i="72"/>
  <c r="O51" i="72" s="1"/>
  <c r="H53" i="72"/>
  <c r="E54" i="72"/>
  <c r="E56" i="72" s="1"/>
  <c r="P67" i="72"/>
  <c r="P20" i="72"/>
  <c r="N44" i="72"/>
  <c r="H25" i="72"/>
  <c r="N47" i="72"/>
  <c r="K54" i="72"/>
  <c r="K56" i="72" s="1"/>
  <c r="N10" i="72"/>
  <c r="N24" i="72"/>
  <c r="O23" i="72" s="1"/>
  <c r="N23" i="72"/>
  <c r="P22" i="74" l="1"/>
  <c r="N24" i="74"/>
  <c r="N55" i="74"/>
  <c r="P53" i="74"/>
  <c r="N55" i="73"/>
  <c r="N24" i="73"/>
  <c r="P22" i="73"/>
  <c r="P53" i="73"/>
  <c r="N53" i="72"/>
  <c r="P51" i="72"/>
  <c r="P23" i="72"/>
  <c r="N25" i="72"/>
  <c r="M62" i="70" l="1"/>
  <c r="J62" i="70"/>
  <c r="G62" i="70"/>
  <c r="D62" i="70"/>
  <c r="P62" i="70" s="1"/>
  <c r="D61" i="70"/>
  <c r="O58" i="70"/>
  <c r="O60" i="70" s="1"/>
  <c r="N58" i="70"/>
  <c r="N60" i="70" s="1"/>
  <c r="M58" i="70"/>
  <c r="M60" i="70" s="1"/>
  <c r="L58" i="70"/>
  <c r="L60" i="70" s="1"/>
  <c r="K58" i="70"/>
  <c r="K60" i="70" s="1"/>
  <c r="J58" i="70"/>
  <c r="J61" i="70" s="1"/>
  <c r="J63" i="70" s="1"/>
  <c r="I58" i="70"/>
  <c r="I60" i="70" s="1"/>
  <c r="H58" i="70"/>
  <c r="H60" i="70" s="1"/>
  <c r="G58" i="70"/>
  <c r="G60" i="70" s="1"/>
  <c r="F58" i="70"/>
  <c r="F60" i="70" s="1"/>
  <c r="E58" i="70"/>
  <c r="E60" i="70" s="1"/>
  <c r="D58" i="70"/>
  <c r="D60" i="70" s="1"/>
  <c r="O57" i="70"/>
  <c r="N57" i="70"/>
  <c r="M57" i="70"/>
  <c r="L57" i="70"/>
  <c r="K57" i="70"/>
  <c r="J57" i="70"/>
  <c r="I57" i="70"/>
  <c r="H57" i="70"/>
  <c r="G57" i="70"/>
  <c r="F57" i="70"/>
  <c r="E57" i="70"/>
  <c r="D57" i="70"/>
  <c r="P56" i="70"/>
  <c r="Q55" i="70" s="1"/>
  <c r="P55" i="70"/>
  <c r="P57" i="70" s="1"/>
  <c r="R55" i="70" s="1"/>
  <c r="O54" i="70"/>
  <c r="N54" i="70"/>
  <c r="M54" i="70"/>
  <c r="L54" i="70"/>
  <c r="K54" i="70"/>
  <c r="J54" i="70"/>
  <c r="I54" i="70"/>
  <c r="H54" i="70"/>
  <c r="G54" i="70"/>
  <c r="F54" i="70"/>
  <c r="E54" i="70"/>
  <c r="D54" i="70"/>
  <c r="P53" i="70"/>
  <c r="Q52" i="70"/>
  <c r="P52" i="70"/>
  <c r="P54" i="70" s="1"/>
  <c r="R52" i="70" s="1"/>
  <c r="O51" i="70"/>
  <c r="N51" i="70"/>
  <c r="M51" i="70"/>
  <c r="L51" i="70"/>
  <c r="K51" i="70"/>
  <c r="J51" i="70"/>
  <c r="I51" i="70"/>
  <c r="H51" i="70"/>
  <c r="G51" i="70"/>
  <c r="F51" i="70"/>
  <c r="E51" i="70"/>
  <c r="D51" i="70"/>
  <c r="P50" i="70"/>
  <c r="Q49" i="70" s="1"/>
  <c r="P49" i="70"/>
  <c r="P51" i="70" s="1"/>
  <c r="R49" i="70" s="1"/>
  <c r="O48" i="70"/>
  <c r="N48" i="70"/>
  <c r="M48" i="70"/>
  <c r="L48" i="70"/>
  <c r="K48" i="70"/>
  <c r="J48" i="70"/>
  <c r="I48" i="70"/>
  <c r="H48" i="70"/>
  <c r="G48" i="70"/>
  <c r="F48" i="70"/>
  <c r="E48" i="70"/>
  <c r="D48" i="70"/>
  <c r="P47" i="70"/>
  <c r="Q46" i="70"/>
  <c r="P46" i="70"/>
  <c r="P48" i="70" s="1"/>
  <c r="R46" i="70" s="1"/>
  <c r="O45" i="70"/>
  <c r="N45" i="70"/>
  <c r="M45" i="70"/>
  <c r="L45" i="70"/>
  <c r="K45" i="70"/>
  <c r="J45" i="70"/>
  <c r="I45" i="70"/>
  <c r="H45" i="70"/>
  <c r="G45" i="70"/>
  <c r="F45" i="70"/>
  <c r="E45" i="70"/>
  <c r="D45" i="70"/>
  <c r="P44" i="70"/>
  <c r="Q43" i="70"/>
  <c r="P43" i="70"/>
  <c r="P45" i="70" s="1"/>
  <c r="R43" i="70" s="1"/>
  <c r="O42" i="70"/>
  <c r="N42" i="70"/>
  <c r="M42" i="70"/>
  <c r="L42" i="70"/>
  <c r="K42" i="70"/>
  <c r="J42" i="70"/>
  <c r="I42" i="70"/>
  <c r="H42" i="70"/>
  <c r="G42" i="70"/>
  <c r="F42" i="70"/>
  <c r="E42" i="70"/>
  <c r="D42" i="70"/>
  <c r="P41" i="70"/>
  <c r="Q40" i="70" s="1"/>
  <c r="P40" i="70"/>
  <c r="P42" i="70" s="1"/>
  <c r="R40" i="70" s="1"/>
  <c r="O39" i="70"/>
  <c r="N39" i="70"/>
  <c r="M39" i="70"/>
  <c r="L39" i="70"/>
  <c r="K39" i="70"/>
  <c r="J39" i="70"/>
  <c r="I39" i="70"/>
  <c r="H39" i="70"/>
  <c r="G39" i="70"/>
  <c r="F39" i="70"/>
  <c r="E39" i="70"/>
  <c r="D39" i="70"/>
  <c r="P38" i="70"/>
  <c r="Q37" i="70" s="1"/>
  <c r="P37" i="70"/>
  <c r="P39" i="70" s="1"/>
  <c r="R37" i="70" s="1"/>
  <c r="Q34" i="70"/>
  <c r="P34" i="70"/>
  <c r="D26" i="70"/>
  <c r="N24" i="70"/>
  <c r="H24" i="70"/>
  <c r="F24" i="70"/>
  <c r="O23" i="70"/>
  <c r="N23" i="70"/>
  <c r="M23" i="70"/>
  <c r="M26" i="70" s="1"/>
  <c r="L23" i="70"/>
  <c r="K23" i="70"/>
  <c r="K24" i="70" s="1"/>
  <c r="J23" i="70"/>
  <c r="I23" i="70"/>
  <c r="H23" i="70"/>
  <c r="G23" i="70"/>
  <c r="G26" i="70" s="1"/>
  <c r="F23" i="70"/>
  <c r="E23" i="70"/>
  <c r="E24" i="70" s="1"/>
  <c r="D23" i="70"/>
  <c r="O22" i="70"/>
  <c r="O24" i="70" s="1"/>
  <c r="N22" i="70"/>
  <c r="M22" i="70"/>
  <c r="M25" i="70" s="1"/>
  <c r="L22" i="70"/>
  <c r="L24" i="70" s="1"/>
  <c r="K22" i="70"/>
  <c r="J22" i="70"/>
  <c r="J25" i="70" s="1"/>
  <c r="I22" i="70"/>
  <c r="I24" i="70" s="1"/>
  <c r="H22" i="70"/>
  <c r="G22" i="70"/>
  <c r="G25" i="70" s="1"/>
  <c r="G27" i="70" s="1"/>
  <c r="F22" i="70"/>
  <c r="E22" i="70"/>
  <c r="D22" i="70"/>
  <c r="D24" i="70" s="1"/>
  <c r="O21" i="70"/>
  <c r="N21" i="70"/>
  <c r="M21" i="70"/>
  <c r="L21" i="70"/>
  <c r="K21" i="70"/>
  <c r="J21" i="70"/>
  <c r="I21" i="70"/>
  <c r="H21" i="70"/>
  <c r="G21" i="70"/>
  <c r="F21" i="70"/>
  <c r="E21" i="70"/>
  <c r="D21" i="70"/>
  <c r="P20" i="70"/>
  <c r="Q19" i="70"/>
  <c r="R19" i="70" s="1"/>
  <c r="P19" i="70"/>
  <c r="P21" i="70" s="1"/>
  <c r="O18" i="70"/>
  <c r="N18" i="70"/>
  <c r="M18" i="70"/>
  <c r="L18" i="70"/>
  <c r="K18" i="70"/>
  <c r="J18" i="70"/>
  <c r="I18" i="70"/>
  <c r="H18" i="70"/>
  <c r="G18" i="70"/>
  <c r="F18" i="70"/>
  <c r="E18" i="70"/>
  <c r="D18" i="70"/>
  <c r="P17" i="70"/>
  <c r="Q16" i="70" s="1"/>
  <c r="P16" i="70"/>
  <c r="P18" i="70" s="1"/>
  <c r="O15" i="70"/>
  <c r="N15" i="70"/>
  <c r="M15" i="70"/>
  <c r="L15" i="70"/>
  <c r="K15" i="70"/>
  <c r="J15" i="70"/>
  <c r="I15" i="70"/>
  <c r="H15" i="70"/>
  <c r="G15" i="70"/>
  <c r="F15" i="70"/>
  <c r="E15" i="70"/>
  <c r="D15" i="70"/>
  <c r="P14" i="70"/>
  <c r="Q13" i="70"/>
  <c r="P13" i="70"/>
  <c r="R13" i="70" s="1"/>
  <c r="O12" i="70"/>
  <c r="N12" i="70"/>
  <c r="M12" i="70"/>
  <c r="L12" i="70"/>
  <c r="K12" i="70"/>
  <c r="J12" i="70"/>
  <c r="I12" i="70"/>
  <c r="H12" i="70"/>
  <c r="G12" i="70"/>
  <c r="F12" i="70"/>
  <c r="E12" i="70"/>
  <c r="D12" i="70"/>
  <c r="P11" i="70"/>
  <c r="R10" i="70"/>
  <c r="Q10" i="70"/>
  <c r="P10" i="70"/>
  <c r="P12" i="70" s="1"/>
  <c r="O9" i="70"/>
  <c r="N9" i="70"/>
  <c r="M9" i="70"/>
  <c r="L9" i="70"/>
  <c r="K9" i="70"/>
  <c r="J9" i="70"/>
  <c r="I9" i="70"/>
  <c r="H9" i="70"/>
  <c r="G9" i="70"/>
  <c r="F9" i="70"/>
  <c r="E9" i="70"/>
  <c r="D9" i="70"/>
  <c r="P8" i="70"/>
  <c r="Q7" i="70" s="1"/>
  <c r="R7" i="70" s="1"/>
  <c r="P7" i="70"/>
  <c r="P9" i="70" s="1"/>
  <c r="C16" i="47"/>
  <c r="C15" i="47"/>
  <c r="C14" i="47"/>
  <c r="C13" i="47"/>
  <c r="M27" i="70" l="1"/>
  <c r="P15" i="70"/>
  <c r="M24" i="70"/>
  <c r="P58" i="70"/>
  <c r="P60" i="70" s="1"/>
  <c r="G24" i="70"/>
  <c r="J60" i="70"/>
  <c r="G61" i="70"/>
  <c r="G63" i="70" s="1"/>
  <c r="P59" i="70"/>
  <c r="Q58" i="70" s="1"/>
  <c r="D63" i="70"/>
  <c r="R16" i="70"/>
  <c r="J26" i="70"/>
  <c r="J27" i="70" s="1"/>
  <c r="D25" i="70"/>
  <c r="M61" i="70"/>
  <c r="M63" i="70" s="1"/>
  <c r="J24" i="70"/>
  <c r="P23" i="70"/>
  <c r="Q22" i="70" s="1"/>
  <c r="P22" i="70"/>
  <c r="P63" i="70" l="1"/>
  <c r="R58" i="70"/>
  <c r="P26" i="70"/>
  <c r="D27" i="70"/>
  <c r="P25" i="70"/>
  <c r="P27" i="70" s="1"/>
  <c r="P24" i="70"/>
  <c r="R22" i="70"/>
  <c r="P61" i="70"/>
  <c r="R38" i="63" l="1"/>
  <c r="R36" i="63"/>
  <c r="R35" i="63"/>
  <c r="R32" i="63"/>
  <c r="R31" i="63"/>
  <c r="R30" i="63"/>
  <c r="R29" i="63"/>
  <c r="R28" i="63"/>
  <c r="R26" i="63"/>
  <c r="R25" i="63"/>
  <c r="R24" i="63"/>
  <c r="R23" i="63"/>
  <c r="R22" i="63"/>
  <c r="R21" i="63"/>
  <c r="R20" i="63"/>
  <c r="R19" i="63"/>
  <c r="R16" i="63"/>
  <c r="R15" i="63"/>
  <c r="R14" i="63"/>
  <c r="R13" i="63"/>
  <c r="R12" i="63"/>
  <c r="R11" i="63"/>
  <c r="R10" i="63"/>
  <c r="R9" i="63"/>
  <c r="R8" i="63"/>
  <c r="R7" i="63"/>
  <c r="R6" i="63"/>
  <c r="R27" i="63" l="1"/>
  <c r="R37" i="63"/>
  <c r="R18" i="63"/>
  <c r="R34" i="63"/>
  <c r="R33" i="63" l="1"/>
  <c r="R17" i="63"/>
  <c r="R39" i="63" l="1"/>
</calcChain>
</file>

<file path=xl/sharedStrings.xml><?xml version="1.0" encoding="utf-8"?>
<sst xmlns="http://schemas.openxmlformats.org/spreadsheetml/2006/main" count="1299" uniqueCount="481">
  <si>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</si>
  <si>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</si>
  <si>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</si>
  <si>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</si>
  <si>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</si>
  <si>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</si>
  <si>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</si>
  <si>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</si>
  <si>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</si>
  <si>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</si>
  <si>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</si>
  <si>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</si>
  <si>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</t>
    <rPh sb="0" eb="3">
      <t>トシガタ</t>
    </rPh>
    <rPh sb="3" eb="5">
      <t>カンコウ</t>
    </rPh>
    <phoneticPr fontId="2"/>
  </si>
  <si>
    <t>その他</t>
    <rPh sb="2" eb="3">
      <t>タ</t>
    </rPh>
    <phoneticPr fontId="2"/>
  </si>
  <si>
    <t>行祭事・イベント</t>
    <rPh sb="0" eb="3">
      <t>ギョウサイジ</t>
    </rPh>
    <phoneticPr fontId="2"/>
  </si>
  <si>
    <t>中越地域</t>
    <rPh sb="0" eb="2">
      <t>チュウエツ</t>
    </rPh>
    <rPh sb="2" eb="4">
      <t>チイキ</t>
    </rPh>
    <phoneticPr fontId="2"/>
  </si>
  <si>
    <t>魚沼地域</t>
    <rPh sb="0" eb="2">
      <t>ウオヌマ</t>
    </rPh>
    <rPh sb="2" eb="4">
      <t>チイキ</t>
    </rPh>
    <phoneticPr fontId="2"/>
  </si>
  <si>
    <t>上越地域</t>
    <rPh sb="0" eb="2">
      <t>ジョウエツ</t>
    </rPh>
    <rPh sb="2" eb="4">
      <t>チイキ</t>
    </rPh>
    <phoneticPr fontId="2"/>
  </si>
  <si>
    <t>佐渡地域</t>
    <rPh sb="0" eb="2">
      <t>サド</t>
    </rPh>
    <rPh sb="2" eb="4">
      <t>チイキ</t>
    </rPh>
    <phoneticPr fontId="2"/>
  </si>
  <si>
    <t>総  数</t>
    <rPh sb="0" eb="1">
      <t>フサ</t>
    </rPh>
    <rPh sb="3" eb="4">
      <t>カズ</t>
    </rPh>
    <phoneticPr fontId="2"/>
  </si>
  <si>
    <t>月別　計</t>
    <rPh sb="0" eb="2">
      <t>ツキベツ</t>
    </rPh>
    <rPh sb="3" eb="4">
      <t>ケイ</t>
    </rPh>
    <phoneticPr fontId="2"/>
  </si>
  <si>
    <t>四半期別　計</t>
    <rPh sb="0" eb="3">
      <t>シハンキ</t>
    </rPh>
    <rPh sb="3" eb="4">
      <t>ベツ</t>
    </rPh>
    <rPh sb="5" eb="6">
      <t>ケイ</t>
    </rPh>
    <phoneticPr fontId="2"/>
  </si>
  <si>
    <t>１～３月</t>
    <rPh sb="3" eb="4">
      <t>ガツ</t>
    </rPh>
    <phoneticPr fontId="2"/>
  </si>
  <si>
    <t>４～６月</t>
    <rPh sb="3" eb="4">
      <t>ガツ</t>
    </rPh>
    <phoneticPr fontId="2"/>
  </si>
  <si>
    <t>７～９月</t>
    <rPh sb="3" eb="4">
      <t>ガツ</t>
    </rPh>
    <phoneticPr fontId="2"/>
  </si>
  <si>
    <t>対前年比</t>
    <rPh sb="0" eb="1">
      <t>タイ</t>
    </rPh>
    <rPh sb="1" eb="4">
      <t>ゼンネンヒ</t>
    </rPh>
    <phoneticPr fontId="2"/>
  </si>
  <si>
    <t>月　別　観　光　客</t>
    <rPh sb="0" eb="3">
      <t>ツキベツ</t>
    </rPh>
    <rPh sb="4" eb="9">
      <t>カンコウキャク</t>
    </rPh>
    <phoneticPr fontId="2"/>
  </si>
  <si>
    <t>平成20年</t>
    <rPh sb="0" eb="2">
      <t>ヘイセイ</t>
    </rPh>
    <rPh sb="4" eb="5">
      <t>ネン</t>
    </rPh>
    <phoneticPr fontId="2"/>
  </si>
  <si>
    <t>（単位：地点、人）</t>
    <rPh sb="1" eb="3">
      <t>タンイ</t>
    </rPh>
    <rPh sb="4" eb="6">
      <t>チテン</t>
    </rPh>
    <rPh sb="7" eb="8">
      <t>ヒト</t>
    </rPh>
    <phoneticPr fontId="2"/>
  </si>
  <si>
    <t>-</t>
    <phoneticPr fontId="2"/>
  </si>
  <si>
    <t>第２表　地域別観光客の状況(四半期別・月別)</t>
    <rPh sb="0" eb="1">
      <t>ダイ</t>
    </rPh>
    <rPh sb="2" eb="3">
      <t>ヒョウ</t>
    </rPh>
    <rPh sb="4" eb="6">
      <t>チイキ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</si>
  <si>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平成16年</t>
    <phoneticPr fontId="2"/>
  </si>
  <si>
    <t>平成17年</t>
    <phoneticPr fontId="2"/>
  </si>
  <si>
    <t>平成18年</t>
    <phoneticPr fontId="2"/>
  </si>
  <si>
    <t>平成19年</t>
    <phoneticPr fontId="2"/>
  </si>
  <si>
    <t>下越地域</t>
    <rPh sb="0" eb="2">
      <t>カエツ</t>
    </rPh>
    <rPh sb="2" eb="4">
      <t>チイキ</t>
    </rPh>
    <phoneticPr fontId="2"/>
  </si>
  <si>
    <t>前年度月別　計</t>
    <rPh sb="0" eb="3">
      <t>ゼンネンド</t>
    </rPh>
    <rPh sb="3" eb="5">
      <t>ツキベツ</t>
    </rPh>
    <rPh sb="6" eb="7">
      <t>ケイ</t>
    </rPh>
    <phoneticPr fontId="2"/>
  </si>
  <si>
    <t>前年度四半期別　計</t>
    <rPh sb="0" eb="3">
      <t>ゼンネンド</t>
    </rPh>
    <rPh sb="3" eb="6">
      <t>シハンキ</t>
    </rPh>
    <rPh sb="6" eb="7">
      <t>ベツ</t>
    </rPh>
    <rPh sb="8" eb="9">
      <t>ケイ</t>
    </rPh>
    <phoneticPr fontId="2"/>
  </si>
  <si>
    <t>　　　　　 月別
　 地域別　　　　　　　　　　　　　　　　　　　　　　　　　　</t>
    <rPh sb="6" eb="8">
      <t>ツキベツ</t>
    </rPh>
    <rPh sb="13" eb="15">
      <t>チイキ</t>
    </rPh>
    <rPh sb="15" eb="16">
      <t>モクテキベツ</t>
    </rPh>
    <phoneticPr fontId="2"/>
  </si>
  <si>
    <t>調査年</t>
    <rPh sb="0" eb="2">
      <t>チョウサ</t>
    </rPh>
    <rPh sb="2" eb="3">
      <t>ネン</t>
    </rPh>
    <phoneticPr fontId="2"/>
  </si>
  <si>
    <t>10～12月</t>
    <rPh sb="5" eb="6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</si>
  <si>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</si>
  <si>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</si>
  <si>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</si>
  <si>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スポーツ・
レクリエーション</t>
    <phoneticPr fontId="2"/>
  </si>
  <si>
    <t>- 30 -</t>
    <phoneticPr fontId="2"/>
  </si>
  <si>
    <t>- 31 -</t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</si>
  <si>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</si>
  <si>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"/>
  </si>
  <si>
    <t>第１表　観光客入込数の推移</t>
    <rPh sb="0" eb="1">
      <t>ダイ</t>
    </rPh>
    <rPh sb="2" eb="3">
      <t>ヒョウ</t>
    </rPh>
    <rPh sb="4" eb="7">
      <t>カンコウキャク</t>
    </rPh>
    <rPh sb="7" eb="8">
      <t>イ</t>
    </rPh>
    <rPh sb="8" eb="9">
      <t>コ</t>
    </rPh>
    <rPh sb="9" eb="10">
      <t>スウ</t>
    </rPh>
    <rPh sb="11" eb="13">
      <t>スイイ</t>
    </rPh>
    <phoneticPr fontId="2"/>
  </si>
  <si>
    <t>第３表　分類別観光客の状況(四半期別・月別)</t>
    <rPh sb="0" eb="1">
      <t>ダイ</t>
    </rPh>
    <rPh sb="2" eb="3">
      <t>ヒョウ</t>
    </rPh>
    <rPh sb="4" eb="6">
      <t>ブンルイ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</si>
  <si>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　　　　　 月別
　 分類別　　　　　　　　　　　　　　　　　　　　　　　　　　</t>
    <rPh sb="6" eb="8">
      <t>ツキベツ</t>
    </rPh>
    <rPh sb="13" eb="15">
      <t>ブンルイ</t>
    </rPh>
    <rPh sb="15" eb="16">
      <t>モクテキベツ</t>
    </rPh>
    <phoneticPr fontId="2"/>
  </si>
  <si>
    <t>平成26年</t>
  </si>
  <si>
    <t>平成27年</t>
  </si>
  <si>
    <t>平成28年</t>
  </si>
  <si>
    <t>平成29年</t>
  </si>
  <si>
    <t>平成30年</t>
  </si>
  <si>
    <t>平成31年/令和元年</t>
  </si>
  <si>
    <t>令和２年</t>
  </si>
  <si>
    <t>令和３年</t>
  </si>
  <si>
    <t>令和４年</t>
    <rPh sb="0" eb="2">
      <t>レイワ</t>
    </rPh>
    <rPh sb="3" eb="4">
      <t>ネン</t>
    </rPh>
    <phoneticPr fontId="2"/>
  </si>
  <si>
    <t xml:space="preserve"> 第４表　分類別［地域別］観光客の状況(個別表)</t>
    <rPh sb="1" eb="2">
      <t>ダイ</t>
    </rPh>
    <rPh sb="3" eb="4">
      <t>ヒョウ</t>
    </rPh>
    <rPh sb="5" eb="7">
      <t>ブンルイ</t>
    </rPh>
    <rPh sb="7" eb="8">
      <t>ベツ</t>
    </rPh>
    <rPh sb="9" eb="11">
      <t>チイキ</t>
    </rPh>
    <rPh sb="11" eb="12">
      <t>ベツ</t>
    </rPh>
    <rPh sb="13" eb="16">
      <t>カンコウキャク</t>
    </rPh>
    <rPh sb="17" eb="19">
      <t>ジョウキョウ</t>
    </rPh>
    <rPh sb="20" eb="22">
      <t>コベツ</t>
    </rPh>
    <rPh sb="22" eb="23">
      <t>ヒョウ</t>
    </rPh>
    <phoneticPr fontId="2"/>
  </si>
  <si>
    <t>（１）　自　 然</t>
    <rPh sb="4" eb="5">
      <t>ジ</t>
    </rPh>
    <rPh sb="7" eb="8">
      <t>ゼン</t>
    </rPh>
    <phoneticPr fontId="2"/>
  </si>
  <si>
    <t>（単位：人）</t>
    <phoneticPr fontId="2"/>
  </si>
  <si>
    <t>　　　　　 月別
 地域別</t>
    <rPh sb="6" eb="8">
      <t>ツキベツ</t>
    </rPh>
    <rPh sb="10" eb="12">
      <t>チイキ</t>
    </rPh>
    <phoneticPr fontId="2"/>
  </si>
  <si>
    <t>四　半　期　別　・　月　別　観　光　客</t>
    <rPh sb="0" eb="1">
      <t>ヨン</t>
    </rPh>
    <rPh sb="2" eb="3">
      <t>ハン</t>
    </rPh>
    <rPh sb="4" eb="5">
      <t>キ</t>
    </rPh>
    <rPh sb="6" eb="7">
      <t>ベツ</t>
    </rPh>
    <rPh sb="10" eb="13">
      <t>ツキベツ</t>
    </rPh>
    <rPh sb="14" eb="19">
      <t>カンコウキャク</t>
    </rPh>
    <phoneticPr fontId="2"/>
  </si>
  <si>
    <t>前年度四半期別計</t>
    <rPh sb="0" eb="2">
      <t>ゼンネン</t>
    </rPh>
    <rPh sb="2" eb="3">
      <t>ド</t>
    </rPh>
    <rPh sb="3" eb="6">
      <t>シハンキ</t>
    </rPh>
    <rPh sb="6" eb="7">
      <t>ベツ</t>
    </rPh>
    <rPh sb="7" eb="8">
      <t>ケイ</t>
    </rPh>
    <phoneticPr fontId="2"/>
  </si>
  <si>
    <t>（２）　歴史・文化</t>
    <rPh sb="4" eb="6">
      <t>レキシ</t>
    </rPh>
    <rPh sb="7" eb="9">
      <t>ブンカ</t>
    </rPh>
    <phoneticPr fontId="2"/>
  </si>
  <si>
    <t>（３）　温泉・健康</t>
    <rPh sb="4" eb="6">
      <t>オンセン</t>
    </rPh>
    <rPh sb="7" eb="9">
      <t>ケンコウ</t>
    </rPh>
    <phoneticPr fontId="2"/>
  </si>
  <si>
    <t>- 32 -</t>
    <phoneticPr fontId="2"/>
  </si>
  <si>
    <t>- 33 -</t>
    <phoneticPr fontId="2"/>
  </si>
  <si>
    <t>（４）　スポーツ・レクリエーション</t>
    <phoneticPr fontId="2"/>
  </si>
  <si>
    <t>（単位：人）</t>
    <rPh sb="1" eb="3">
      <t>タンイ</t>
    </rPh>
    <rPh sb="4" eb="5">
      <t>ニン</t>
    </rPh>
    <phoneticPr fontId="2"/>
  </si>
  <si>
    <t>（５）　都市型観光</t>
    <rPh sb="4" eb="7">
      <t>トシガタ</t>
    </rPh>
    <rPh sb="7" eb="9">
      <t>カンコウ</t>
    </rPh>
    <phoneticPr fontId="2"/>
  </si>
  <si>
    <t>－</t>
    <phoneticPr fontId="2"/>
  </si>
  <si>
    <t>- 34 -</t>
    <phoneticPr fontId="2"/>
  </si>
  <si>
    <t>- 35 -</t>
    <phoneticPr fontId="2"/>
  </si>
  <si>
    <t>（６）　その他</t>
    <rPh sb="6" eb="7">
      <t>タ</t>
    </rPh>
    <phoneticPr fontId="2"/>
  </si>
  <si>
    <t>（７）　行祭事・イベント</t>
    <rPh sb="4" eb="7">
      <t>ギョウサイジ</t>
    </rPh>
    <phoneticPr fontId="2"/>
  </si>
  <si>
    <t>- 36 -</t>
    <phoneticPr fontId="2"/>
  </si>
  <si>
    <t>　- 37 -</t>
    <phoneticPr fontId="2"/>
  </si>
  <si>
    <t xml:space="preserve"> 第５表  市町村別観光客入込数（月別）</t>
    <rPh sb="1" eb="2">
      <t>ダイ</t>
    </rPh>
    <rPh sb="3" eb="4">
      <t>ヒョウ</t>
    </rPh>
    <rPh sb="6" eb="9">
      <t>シチョウソン</t>
    </rPh>
    <rPh sb="9" eb="10">
      <t>ベツ</t>
    </rPh>
    <rPh sb="10" eb="13">
      <t>カンコウキャク</t>
    </rPh>
    <rPh sb="13" eb="14">
      <t>イリコ</t>
    </rPh>
    <rPh sb="14" eb="15">
      <t>コ</t>
    </rPh>
    <rPh sb="15" eb="16">
      <t>スウ</t>
    </rPh>
    <rPh sb="17" eb="19">
      <t>ツキベツ</t>
    </rPh>
    <phoneticPr fontId="2"/>
  </si>
  <si>
    <t xml:space="preserve">          (単位 : 人)</t>
    <rPh sb="11" eb="13">
      <t>タンイ</t>
    </rPh>
    <rPh sb="16" eb="17">
      <t>ニン</t>
    </rPh>
    <phoneticPr fontId="2"/>
  </si>
  <si>
    <t>　 　            月別
                                    市町村別</t>
    <rPh sb="15" eb="17">
      <t>ツキベツ</t>
    </rPh>
    <rPh sb="54" eb="57">
      <t>シチョウソン</t>
    </rPh>
    <phoneticPr fontId="2"/>
  </si>
  <si>
    <t>月  別</t>
    <rPh sb="0" eb="4">
      <t>ツキベツ</t>
    </rPh>
    <phoneticPr fontId="2"/>
  </si>
  <si>
    <t>市町村名</t>
    <rPh sb="0" eb="4">
      <t>シチョウソンメイ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</si>
  <si>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</si>
  <si>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</si>
  <si>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</si>
  <si>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</si>
  <si>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</si>
  <si>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</si>
  <si>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</si>
  <si>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</si>
  <si>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</si>
  <si>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</si>
  <si>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</si>
  <si>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</si>
  <si>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村 上 市</t>
    <phoneticPr fontId="2"/>
  </si>
  <si>
    <t>村上市</t>
    <phoneticPr fontId="2"/>
  </si>
  <si>
    <t>胎 内 市</t>
    <rPh sb="0" eb="1">
      <t>ハラ</t>
    </rPh>
    <rPh sb="2" eb="3">
      <t>ウチ</t>
    </rPh>
    <rPh sb="4" eb="5">
      <t>シ</t>
    </rPh>
    <phoneticPr fontId="2"/>
  </si>
  <si>
    <t>胎内市</t>
    <rPh sb="0" eb="2">
      <t>タイナイ</t>
    </rPh>
    <rPh sb="2" eb="3">
      <t>シ</t>
    </rPh>
    <phoneticPr fontId="2"/>
  </si>
  <si>
    <t>関 川 村</t>
    <phoneticPr fontId="2"/>
  </si>
  <si>
    <t>関川村</t>
  </si>
  <si>
    <t>粟島浦村</t>
  </si>
  <si>
    <t>新 潟 市</t>
    <phoneticPr fontId="2"/>
  </si>
  <si>
    <t>新潟市</t>
  </si>
  <si>
    <t>新 発 田 市</t>
    <phoneticPr fontId="2"/>
  </si>
  <si>
    <t>新発田市</t>
  </si>
  <si>
    <t>燕 市</t>
    <phoneticPr fontId="2"/>
  </si>
  <si>
    <t>燕市</t>
  </si>
  <si>
    <t>阿 賀 野 市</t>
    <rPh sb="0" eb="1">
      <t>クマ</t>
    </rPh>
    <rPh sb="2" eb="3">
      <t>ガ</t>
    </rPh>
    <rPh sb="4" eb="5">
      <t>ノ</t>
    </rPh>
    <rPh sb="6" eb="7">
      <t>シ</t>
    </rPh>
    <phoneticPr fontId="2"/>
  </si>
  <si>
    <t>阿賀野市</t>
    <rPh sb="0" eb="4">
      <t>アガノシ</t>
    </rPh>
    <phoneticPr fontId="2"/>
  </si>
  <si>
    <t>聖 籠 町</t>
    <phoneticPr fontId="2"/>
  </si>
  <si>
    <t>聖籠町</t>
  </si>
  <si>
    <t>阿 賀 町</t>
    <rPh sb="0" eb="1">
      <t>クマ</t>
    </rPh>
    <rPh sb="2" eb="3">
      <t>ガ</t>
    </rPh>
    <rPh sb="4" eb="5">
      <t>マチ</t>
    </rPh>
    <phoneticPr fontId="2"/>
  </si>
  <si>
    <t>阿賀町</t>
    <rPh sb="0" eb="3">
      <t>アガマチ</t>
    </rPh>
    <phoneticPr fontId="2"/>
  </si>
  <si>
    <t>弥 彦 村</t>
    <rPh sb="0" eb="1">
      <t>ワタル</t>
    </rPh>
    <rPh sb="2" eb="3">
      <t>ヒコ</t>
    </rPh>
    <rPh sb="4" eb="5">
      <t>ムラ</t>
    </rPh>
    <phoneticPr fontId="2"/>
  </si>
  <si>
    <t>弥彦村</t>
    <rPh sb="0" eb="3">
      <t>ヤヒコムラ</t>
    </rPh>
    <phoneticPr fontId="2"/>
  </si>
  <si>
    <t>五 泉 市</t>
    <phoneticPr fontId="2"/>
  </si>
  <si>
    <t>五泉市</t>
  </si>
  <si>
    <t>下越地域　計</t>
    <rPh sb="0" eb="2">
      <t>カエツ</t>
    </rPh>
    <rPh sb="2" eb="4">
      <t>チイキ</t>
    </rPh>
    <rPh sb="5" eb="6">
      <t>ケイ</t>
    </rPh>
    <phoneticPr fontId="2"/>
  </si>
  <si>
    <t>長 岡 市</t>
    <phoneticPr fontId="2"/>
  </si>
  <si>
    <t>長岡市</t>
  </si>
  <si>
    <t>三 条 市</t>
    <phoneticPr fontId="2"/>
  </si>
  <si>
    <t>三条市</t>
  </si>
  <si>
    <t>柏 崎 市</t>
    <phoneticPr fontId="2"/>
  </si>
  <si>
    <t>柏崎市</t>
  </si>
  <si>
    <t>小 千 谷 市</t>
    <phoneticPr fontId="2"/>
  </si>
  <si>
    <t>小千谷市</t>
  </si>
  <si>
    <t>加 茂 市</t>
    <phoneticPr fontId="2"/>
  </si>
  <si>
    <t>加茂市</t>
  </si>
  <si>
    <t>見 附 市</t>
    <phoneticPr fontId="2"/>
  </si>
  <si>
    <t>見附市</t>
  </si>
  <si>
    <t>田 上 町</t>
    <phoneticPr fontId="2"/>
  </si>
  <si>
    <t>田上町</t>
  </si>
  <si>
    <t>出 雲 崎 町</t>
    <phoneticPr fontId="2"/>
  </si>
  <si>
    <t>出雲崎町</t>
  </si>
  <si>
    <t>刈 羽 村</t>
    <phoneticPr fontId="2"/>
  </si>
  <si>
    <t>刈羽村</t>
  </si>
  <si>
    <t>中越地域　計</t>
    <rPh sb="0" eb="2">
      <t>チュウエツ</t>
    </rPh>
    <rPh sb="2" eb="4">
      <t>チイキ</t>
    </rPh>
    <rPh sb="5" eb="6">
      <t>ケイ</t>
    </rPh>
    <phoneticPr fontId="2"/>
  </si>
  <si>
    <t>十 日 町 市</t>
    <phoneticPr fontId="2"/>
  </si>
  <si>
    <t>十日町市</t>
  </si>
  <si>
    <t>魚 沼 市</t>
    <rPh sb="0" eb="1">
      <t>サカナ</t>
    </rPh>
    <rPh sb="2" eb="3">
      <t>ヌマ</t>
    </rPh>
    <rPh sb="4" eb="5">
      <t>シ</t>
    </rPh>
    <phoneticPr fontId="2"/>
  </si>
  <si>
    <t>魚沼市</t>
    <rPh sb="0" eb="3">
      <t>ウオヌマシ</t>
    </rPh>
    <phoneticPr fontId="2"/>
  </si>
  <si>
    <t>湯 沢 町</t>
    <phoneticPr fontId="2"/>
  </si>
  <si>
    <t>湯沢町</t>
  </si>
  <si>
    <t>南 魚 沼 市</t>
    <rPh sb="0" eb="1">
      <t>ミナミ</t>
    </rPh>
    <rPh sb="2" eb="3">
      <t>サカナ</t>
    </rPh>
    <rPh sb="4" eb="5">
      <t>ヌマ</t>
    </rPh>
    <rPh sb="6" eb="7">
      <t>シ</t>
    </rPh>
    <phoneticPr fontId="2"/>
  </si>
  <si>
    <t>南魚沼市</t>
    <rPh sb="0" eb="4">
      <t>ミナミウオヌマシ</t>
    </rPh>
    <phoneticPr fontId="2"/>
  </si>
  <si>
    <t>津 南 町</t>
    <phoneticPr fontId="2"/>
  </si>
  <si>
    <t>津南町</t>
  </si>
  <si>
    <t>魚沼地域　計</t>
    <rPh sb="0" eb="2">
      <t>ウオヌマ</t>
    </rPh>
    <rPh sb="2" eb="4">
      <t>チイキ</t>
    </rPh>
    <rPh sb="5" eb="6">
      <t>ケイ</t>
    </rPh>
    <phoneticPr fontId="2"/>
  </si>
  <si>
    <t>上 越 市</t>
    <phoneticPr fontId="2"/>
  </si>
  <si>
    <t>上越市</t>
  </si>
  <si>
    <t>糸 魚 川 市</t>
    <phoneticPr fontId="2"/>
  </si>
  <si>
    <t>糸魚川市</t>
  </si>
  <si>
    <t>妙 高 市</t>
    <rPh sb="0" eb="1">
      <t>ミョウ</t>
    </rPh>
    <rPh sb="2" eb="3">
      <t>タカ</t>
    </rPh>
    <rPh sb="4" eb="5">
      <t>シ</t>
    </rPh>
    <phoneticPr fontId="2"/>
  </si>
  <si>
    <t>妙高市</t>
    <rPh sb="0" eb="2">
      <t>ミョウコウ</t>
    </rPh>
    <rPh sb="2" eb="3">
      <t>シ</t>
    </rPh>
    <phoneticPr fontId="2"/>
  </si>
  <si>
    <t>上越地域　計</t>
    <rPh sb="0" eb="2">
      <t>ジョウエツ</t>
    </rPh>
    <rPh sb="2" eb="4">
      <t>チイキ</t>
    </rPh>
    <rPh sb="5" eb="6">
      <t>ケイ</t>
    </rPh>
    <phoneticPr fontId="2"/>
  </si>
  <si>
    <t>佐渡市（佐渡地域）</t>
    <rPh sb="0" eb="3">
      <t>サドシ</t>
    </rPh>
    <rPh sb="4" eb="6">
      <t>サド</t>
    </rPh>
    <rPh sb="6" eb="8">
      <t>チイキ</t>
    </rPh>
    <phoneticPr fontId="2"/>
  </si>
  <si>
    <t>佐渡市
（佐渡地域）</t>
    <rPh sb="0" eb="3">
      <t>サドシ</t>
    </rPh>
    <rPh sb="5" eb="7">
      <t>サド</t>
    </rPh>
    <rPh sb="7" eb="9">
      <t>チイキ</t>
    </rPh>
    <phoneticPr fontId="2"/>
  </si>
  <si>
    <t>合　　計</t>
    <rPh sb="0" eb="4">
      <t>ゴウケイ</t>
    </rPh>
    <phoneticPr fontId="2"/>
  </si>
  <si>
    <t>第６表　市町村別観光客入込数（分類別）</t>
    <rPh sb="15" eb="17">
      <t>ブンルイ</t>
    </rPh>
    <phoneticPr fontId="2"/>
  </si>
  <si>
    <t>(単位 : 人)</t>
  </si>
  <si>
    <t>市町村名</t>
  </si>
  <si>
    <t>自然</t>
  </si>
  <si>
    <t>歴史・文化</t>
  </si>
  <si>
    <t>温泉・健康</t>
  </si>
  <si>
    <t>都市型観光</t>
  </si>
  <si>
    <t>その他</t>
  </si>
  <si>
    <t>行祭事・イベント</t>
    <phoneticPr fontId="2"/>
  </si>
  <si>
    <t>合計</t>
  </si>
  <si>
    <t>村上市</t>
  </si>
  <si>
    <t>胎内市</t>
  </si>
  <si>
    <t>粟島浦村</t>
    <phoneticPr fontId="2"/>
  </si>
  <si>
    <t>阿賀野市</t>
  </si>
  <si>
    <t>阿賀町</t>
  </si>
  <si>
    <t>弥彦村</t>
  </si>
  <si>
    <t>下越地域  計</t>
  </si>
  <si>
    <t>中越地域  計</t>
  </si>
  <si>
    <t>魚沼市</t>
  </si>
  <si>
    <t>南魚沼市</t>
  </si>
  <si>
    <t>魚沼地域　計</t>
  </si>
  <si>
    <t>妙高市</t>
  </si>
  <si>
    <t>上越地域  計</t>
  </si>
  <si>
    <t>合      計</t>
  </si>
  <si>
    <t>第７表　市町村別主要観光地点入込数</t>
    <rPh sb="0" eb="1">
      <t>ダイ</t>
    </rPh>
    <rPh sb="2" eb="3">
      <t>ヒョウ</t>
    </rPh>
    <rPh sb="4" eb="7">
      <t>シチョウソン</t>
    </rPh>
    <rPh sb="7" eb="8">
      <t>ベツ</t>
    </rPh>
    <rPh sb="8" eb="10">
      <t>シュヨウ</t>
    </rPh>
    <rPh sb="10" eb="13">
      <t>カンコウチ</t>
    </rPh>
    <rPh sb="13" eb="14">
      <t>テン</t>
    </rPh>
    <rPh sb="14" eb="16">
      <t>イリコ</t>
    </rPh>
    <rPh sb="16" eb="17">
      <t>スウ</t>
    </rPh>
    <phoneticPr fontId="2"/>
  </si>
  <si>
    <t>（注）年間観光入込客数が５万人以上の観光地点のうち、公表可能なものを掲載。</t>
    <rPh sb="1" eb="2">
      <t>チュウ</t>
    </rPh>
    <rPh sb="3" eb="5">
      <t>ネンカン</t>
    </rPh>
    <rPh sb="5" eb="7">
      <t>カンコウ</t>
    </rPh>
    <rPh sb="7" eb="8">
      <t>イ</t>
    </rPh>
    <rPh sb="8" eb="9">
      <t>コ</t>
    </rPh>
    <rPh sb="9" eb="10">
      <t>キャク</t>
    </rPh>
    <rPh sb="10" eb="11">
      <t>スウ</t>
    </rPh>
    <rPh sb="13" eb="15">
      <t>マンニン</t>
    </rPh>
    <rPh sb="15" eb="17">
      <t>イジョウ</t>
    </rPh>
    <rPh sb="18" eb="20">
      <t>カンコウ</t>
    </rPh>
    <rPh sb="20" eb="22">
      <t>チテン</t>
    </rPh>
    <rPh sb="26" eb="28">
      <t>コウヒョウ</t>
    </rPh>
    <rPh sb="28" eb="30">
      <t>カノウ</t>
    </rPh>
    <rPh sb="34" eb="36">
      <t>ケイサイ</t>
    </rPh>
    <phoneticPr fontId="2"/>
  </si>
  <si>
    <t>（単位　：　人）</t>
    <rPh sb="1" eb="3">
      <t>タンイ</t>
    </rPh>
    <rPh sb="6" eb="7">
      <t>ニン</t>
    </rPh>
    <phoneticPr fontId="2"/>
  </si>
  <si>
    <t>市町村</t>
    <rPh sb="0" eb="3">
      <t>シチョウソン</t>
    </rPh>
    <phoneticPr fontId="20"/>
  </si>
  <si>
    <t>観光地点等</t>
    <rPh sb="0" eb="2">
      <t>カンコウ</t>
    </rPh>
    <rPh sb="2" eb="4">
      <t>チテン</t>
    </rPh>
    <rPh sb="4" eb="5">
      <t>トウ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</si>
  <si>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</si>
  <si>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</si>
  <si>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分類</t>
    <rPh sb="0" eb="2">
      <t>ブンルイ</t>
    </rPh>
    <phoneticPr fontId="2"/>
  </si>
  <si>
    <t>対前年比</t>
    <phoneticPr fontId="2"/>
  </si>
  <si>
    <t>瀬波温泉</t>
  </si>
  <si>
    <t>温泉・健康</t>
    <rPh sb="0" eb="2">
      <t>オンセン</t>
    </rPh>
    <rPh sb="3" eb="5">
      <t>ケンコウ</t>
    </rPh>
    <phoneticPr fontId="20"/>
  </si>
  <si>
    <t>都市型観光</t>
    <rPh sb="0" eb="3">
      <t>トシガタ</t>
    </rPh>
    <rPh sb="3" eb="5">
      <t>カンコウ</t>
    </rPh>
    <phoneticPr fontId="20"/>
  </si>
  <si>
    <t>笹川流れ夕日会館</t>
  </si>
  <si>
    <t>はまなすの丘展望台</t>
  </si>
  <si>
    <t>自然</t>
    <rPh sb="0" eb="2">
      <t>シゼン</t>
    </rPh>
    <phoneticPr fontId="20"/>
  </si>
  <si>
    <t>樽ヶ橋遊園・カントリーパーク</t>
  </si>
  <si>
    <t>スポーツ・レクリエーション</t>
    <phoneticPr fontId="20"/>
  </si>
  <si>
    <t>観光交流センター（道の駅胎内）</t>
    <rPh sb="0" eb="2">
      <t>カンコウ</t>
    </rPh>
    <rPh sb="2" eb="4">
      <t>コウリュウ</t>
    </rPh>
    <rPh sb="9" eb="10">
      <t>ミチ</t>
    </rPh>
    <rPh sb="11" eb="12">
      <t>エキ</t>
    </rPh>
    <rPh sb="12" eb="14">
      <t>タイナイ</t>
    </rPh>
    <phoneticPr fontId="2"/>
  </si>
  <si>
    <t>岩室温泉</t>
  </si>
  <si>
    <t>じょんのび館</t>
  </si>
  <si>
    <t>水の公園福島潟</t>
  </si>
  <si>
    <t>歴史・文化</t>
    <rPh sb="0" eb="2">
      <t>レキシ</t>
    </rPh>
    <rPh sb="3" eb="5">
      <t>ブンカ</t>
    </rPh>
    <phoneticPr fontId="20"/>
  </si>
  <si>
    <t>行祭事・イベント</t>
    <rPh sb="0" eb="1">
      <t>ギョウ</t>
    </rPh>
    <rPh sb="1" eb="3">
      <t>サイジ</t>
    </rPh>
    <phoneticPr fontId="20"/>
  </si>
  <si>
    <t>護国神社（初詣）</t>
  </si>
  <si>
    <t>天寿園</t>
  </si>
  <si>
    <t>県立自然科学館</t>
  </si>
  <si>
    <t>県立植物園</t>
  </si>
  <si>
    <t>新津美術館</t>
  </si>
  <si>
    <t>新潟ふるさと村</t>
  </si>
  <si>
    <t>新津フラワーランド</t>
  </si>
  <si>
    <t>花とみどりのシンボルゾーン</t>
  </si>
  <si>
    <t>とやの湖桜まつり</t>
  </si>
  <si>
    <t>角田山</t>
  </si>
  <si>
    <t>ピアＢandai</t>
  </si>
  <si>
    <t>動物ふれあいセンター</t>
  </si>
  <si>
    <t>食育・花育センター</t>
  </si>
  <si>
    <t>ＪＡ越後中央　越王の里</t>
  </si>
  <si>
    <t>アイスアリーナ</t>
  </si>
  <si>
    <t>アグリパーク</t>
  </si>
  <si>
    <t>万代島多目的広場（イベント）</t>
  </si>
  <si>
    <t>ヤスダヨーグルト</t>
  </si>
  <si>
    <t>観光ぶどう園</t>
    <rPh sb="0" eb="2">
      <t>カンコウ</t>
    </rPh>
    <rPh sb="5" eb="6">
      <t>エン</t>
    </rPh>
    <phoneticPr fontId="21"/>
  </si>
  <si>
    <t>阿賀野川ライン</t>
  </si>
  <si>
    <t>五泉市</t>
    <rPh sb="0" eb="3">
      <t>ゴセンシ</t>
    </rPh>
    <phoneticPr fontId="2"/>
  </si>
  <si>
    <t>村松さくらんど温泉</t>
    <rPh sb="0" eb="2">
      <t>ムラマツ</t>
    </rPh>
    <rPh sb="7" eb="9">
      <t>オンセン</t>
    </rPh>
    <phoneticPr fontId="1"/>
  </si>
  <si>
    <t>花木まつり</t>
    <rPh sb="0" eb="2">
      <t>カボク</t>
    </rPh>
    <phoneticPr fontId="1"/>
  </si>
  <si>
    <t>ラポルテ五泉</t>
    <rPh sb="4" eb="6">
      <t>ゴセン</t>
    </rPh>
    <phoneticPr fontId="20"/>
  </si>
  <si>
    <t>長岡市</t>
    <rPh sb="0" eb="3">
      <t>ナガオカシ</t>
    </rPh>
    <phoneticPr fontId="2"/>
  </si>
  <si>
    <t>国営越後丘陵公園　　</t>
  </si>
  <si>
    <t>道の駅良寛の里わしま
地域交流ｾﾝﾀｰ（もてなし家）</t>
  </si>
  <si>
    <t>水族博物館</t>
  </si>
  <si>
    <t>寺泊魚の市場通り</t>
  </si>
  <si>
    <t>きんぱちの湯（日帰り入浴）</t>
  </si>
  <si>
    <t>道の駅R290とちお</t>
  </si>
  <si>
    <t>えちご川口温泉</t>
  </si>
  <si>
    <t>あぐりの里</t>
  </si>
  <si>
    <t>三条市</t>
    <rPh sb="0" eb="3">
      <t>サンジョウシ</t>
    </rPh>
    <phoneticPr fontId="2"/>
  </si>
  <si>
    <t>八木ヶ鼻温泉いい湯らてい</t>
  </si>
  <si>
    <t>三条防災ステーション</t>
  </si>
  <si>
    <t>柏崎市</t>
    <rPh sb="0" eb="3">
      <t>カシワザキシ</t>
    </rPh>
    <phoneticPr fontId="2"/>
  </si>
  <si>
    <t>こども自然王国</t>
  </si>
  <si>
    <t>柏崎・夢の森公園</t>
  </si>
  <si>
    <t>えんま市</t>
  </si>
  <si>
    <t>東の輪海水浴場</t>
  </si>
  <si>
    <t>石地海水浴場</t>
  </si>
  <si>
    <t>柏崎アクアパーク</t>
  </si>
  <si>
    <t>柏崎港観光交流センター
　「夕海」</t>
  </si>
  <si>
    <t>小千谷市</t>
    <rPh sb="0" eb="4">
      <t>オヂヤシ</t>
    </rPh>
    <phoneticPr fontId="2"/>
  </si>
  <si>
    <t>総合産業会館サンプラザ</t>
  </si>
  <si>
    <t>おぢやまつり</t>
    <phoneticPr fontId="20"/>
  </si>
  <si>
    <t>片貝まつり</t>
    <phoneticPr fontId="20"/>
  </si>
  <si>
    <t>加茂市</t>
    <rPh sb="0" eb="3">
      <t>カモシ</t>
    </rPh>
    <phoneticPr fontId="2"/>
  </si>
  <si>
    <t>加茂七谷温泉美人の湯</t>
    <rPh sb="0" eb="2">
      <t>カモ</t>
    </rPh>
    <rPh sb="2" eb="4">
      <t>ナナタニ</t>
    </rPh>
    <rPh sb="4" eb="6">
      <t>オンセン</t>
    </rPh>
    <rPh sb="6" eb="8">
      <t>ビジン</t>
    </rPh>
    <rPh sb="9" eb="10">
      <t>ユ</t>
    </rPh>
    <phoneticPr fontId="2"/>
  </si>
  <si>
    <t>加茂山公園</t>
    <rPh sb="0" eb="2">
      <t>カモ</t>
    </rPh>
    <rPh sb="2" eb="3">
      <t>ヤマ</t>
    </rPh>
    <rPh sb="3" eb="5">
      <t>コウエン</t>
    </rPh>
    <phoneticPr fontId="2"/>
  </si>
  <si>
    <t>見附市</t>
    <rPh sb="0" eb="3">
      <t>ミツケシ</t>
    </rPh>
    <phoneticPr fontId="2"/>
  </si>
  <si>
    <t>みつけイングリッシュガーデン</t>
  </si>
  <si>
    <t>みつけ健幸の湯　ほっとぴあ</t>
    <rPh sb="3" eb="4">
      <t>ケン</t>
    </rPh>
    <rPh sb="4" eb="5">
      <t>コウ</t>
    </rPh>
    <rPh sb="6" eb="7">
      <t>ユ</t>
    </rPh>
    <phoneticPr fontId="16"/>
  </si>
  <si>
    <t>田上町</t>
    <rPh sb="0" eb="3">
      <t>タガミマチ</t>
    </rPh>
    <phoneticPr fontId="2"/>
  </si>
  <si>
    <t>湯田上温泉</t>
    <rPh sb="0" eb="1">
      <t>ユ</t>
    </rPh>
    <rPh sb="1" eb="3">
      <t>タガミ</t>
    </rPh>
    <rPh sb="3" eb="5">
      <t>オンセン</t>
    </rPh>
    <phoneticPr fontId="21"/>
  </si>
  <si>
    <t>ごまどう湯っ多里館</t>
    <rPh sb="4" eb="5">
      <t>ユ</t>
    </rPh>
    <rPh sb="6" eb="7">
      <t>タ</t>
    </rPh>
    <rPh sb="7" eb="8">
      <t>リ</t>
    </rPh>
    <rPh sb="8" eb="9">
      <t>カン</t>
    </rPh>
    <phoneticPr fontId="21"/>
  </si>
  <si>
    <t>護摩堂山</t>
    <rPh sb="0" eb="2">
      <t>ゴマ</t>
    </rPh>
    <rPh sb="2" eb="3">
      <t>ドウ</t>
    </rPh>
    <rPh sb="3" eb="4">
      <t>ヤマ</t>
    </rPh>
    <phoneticPr fontId="21"/>
  </si>
  <si>
    <t>道の駅たがみ</t>
    <rPh sb="0" eb="1">
      <t>ミチ</t>
    </rPh>
    <rPh sb="2" eb="3">
      <t>エキ</t>
    </rPh>
    <phoneticPr fontId="21"/>
  </si>
  <si>
    <t>出雲崎町</t>
    <rPh sb="0" eb="4">
      <t>イズモザキマチ</t>
    </rPh>
    <phoneticPr fontId="2"/>
  </si>
  <si>
    <t>天領の里（物産館）</t>
    <rPh sb="0" eb="2">
      <t>テンリョウ</t>
    </rPh>
    <rPh sb="3" eb="4">
      <t>サト</t>
    </rPh>
    <rPh sb="5" eb="8">
      <t>ブッサンカン</t>
    </rPh>
    <phoneticPr fontId="47"/>
  </si>
  <si>
    <t>刈羽村</t>
    <rPh sb="0" eb="2">
      <t>カリワ</t>
    </rPh>
    <rPh sb="2" eb="3">
      <t>ムラ</t>
    </rPh>
    <phoneticPr fontId="2"/>
  </si>
  <si>
    <t>ぴあパークとうりんぼ</t>
  </si>
  <si>
    <t>十日町市</t>
    <rPh sb="0" eb="4">
      <t>トオカマチシ</t>
    </rPh>
    <phoneticPr fontId="2"/>
  </si>
  <si>
    <t>クロス１０</t>
  </si>
  <si>
    <t>清津峡渓谷歩道トンネル</t>
  </si>
  <si>
    <t>まつだいふるさと会館</t>
  </si>
  <si>
    <t>湯沢町</t>
    <rPh sb="0" eb="3">
      <t>ユザワマチ</t>
    </rPh>
    <phoneticPr fontId="2"/>
  </si>
  <si>
    <t>越後湯沢温泉</t>
  </si>
  <si>
    <t>湯沢高原アルプの里</t>
  </si>
  <si>
    <t>フジロックフェスティバル</t>
  </si>
  <si>
    <t>上越市</t>
    <rPh sb="0" eb="3">
      <t>ジョウエツシ</t>
    </rPh>
    <phoneticPr fontId="2"/>
  </si>
  <si>
    <t>春日山城跡</t>
  </si>
  <si>
    <t>上越科学館</t>
  </si>
  <si>
    <t>雪だるま物産館</t>
  </si>
  <si>
    <t>キューピットバレイ（スキー）</t>
  </si>
  <si>
    <t>県立大潟水と森公園</t>
  </si>
  <si>
    <t>道の駅 よしかわ杜氏の郷</t>
  </si>
  <si>
    <t>うみてらす名立</t>
  </si>
  <si>
    <t>リージョンプラザ（インドアスタジアム）</t>
  </si>
  <si>
    <t>スポーツ・レクリエーション</t>
  </si>
  <si>
    <t>糸魚川市</t>
    <rPh sb="0" eb="4">
      <t>イトイガワシ</t>
    </rPh>
    <phoneticPr fontId="2"/>
  </si>
  <si>
    <t>フォッサマグナミュージアム</t>
  </si>
  <si>
    <t>道の駅マリンドリーム能生</t>
  </si>
  <si>
    <t>道の駅親不知ピアパーク</t>
  </si>
  <si>
    <t>ヒスイ王国館</t>
  </si>
  <si>
    <t>糸魚川ジオステーションジオパル</t>
    <rPh sb="0" eb="3">
      <t>イトイガワ</t>
    </rPh>
    <phoneticPr fontId="44"/>
  </si>
  <si>
    <t>妙高市</t>
    <rPh sb="0" eb="3">
      <t>ミョウコウシ</t>
    </rPh>
    <phoneticPr fontId="2"/>
  </si>
  <si>
    <t>妙高高原温泉郷</t>
  </si>
  <si>
    <t>苗名滝</t>
  </si>
  <si>
    <t>斑尾高原</t>
  </si>
  <si>
    <t>道の駅あらい</t>
  </si>
  <si>
    <t>笹ヶ峰高原</t>
  </si>
  <si>
    <t>妙高山麓直売センターとまと</t>
  </si>
  <si>
    <t>佐渡市</t>
    <rPh sb="0" eb="3">
      <t>サドシ</t>
    </rPh>
    <phoneticPr fontId="2"/>
  </si>
  <si>
    <t>佐渡金山</t>
  </si>
  <si>
    <t>トキの森公園</t>
  </si>
  <si>
    <t>別表第１　出発地別観光客の状況(四半期別・県内県外別・地域別)</t>
    <rPh sb="0" eb="2">
      <t>ベッピョウ</t>
    </rPh>
    <rPh sb="2" eb="3">
      <t>ダイ</t>
    </rPh>
    <rPh sb="5" eb="8">
      <t>シュッパツチ</t>
    </rPh>
    <rPh sb="8" eb="9">
      <t>ベツ</t>
    </rPh>
    <rPh sb="9" eb="12">
      <t>カンコウキャク</t>
    </rPh>
    <rPh sb="13" eb="15">
      <t>ジョウキョウ</t>
    </rPh>
    <rPh sb="16" eb="19">
      <t>シハンキ</t>
    </rPh>
    <rPh sb="19" eb="20">
      <t>ベツ</t>
    </rPh>
    <rPh sb="21" eb="23">
      <t>ケンナイ</t>
    </rPh>
    <rPh sb="23" eb="25">
      <t>ケンガイ</t>
    </rPh>
    <rPh sb="25" eb="26">
      <t>ベツ</t>
    </rPh>
    <rPh sb="27" eb="29">
      <t>チイキ</t>
    </rPh>
    <rPh sb="29" eb="30">
      <t>ベツ</t>
    </rPh>
    <phoneticPr fontId="2"/>
  </si>
  <si>
    <t>（単位：千人、％）</t>
    <rPh sb="1" eb="3">
      <t>タンイ</t>
    </rPh>
    <rPh sb="4" eb="5">
      <t>セン</t>
    </rPh>
    <rPh sb="5" eb="6">
      <t>ニン</t>
    </rPh>
    <phoneticPr fontId="2"/>
  </si>
  <si>
    <t xml:space="preserve"> 四半期別
地域別</t>
    <rPh sb="1" eb="4">
      <t>シハンキ</t>
    </rPh>
    <rPh sb="3" eb="5">
      <t>キベツ</t>
    </rPh>
    <rPh sb="7" eb="9">
      <t>チイキ</t>
    </rPh>
    <rPh sb="9" eb="10">
      <t>モクテキベツ</t>
    </rPh>
    <phoneticPr fontId="2"/>
  </si>
  <si>
    <t>四　半　期　別　・　県　内　県　外　別</t>
    <rPh sb="0" eb="1">
      <t>ヨン</t>
    </rPh>
    <rPh sb="2" eb="3">
      <t>ハン</t>
    </rPh>
    <rPh sb="4" eb="5">
      <t>キ</t>
    </rPh>
    <rPh sb="6" eb="7">
      <t>ベツ</t>
    </rPh>
    <rPh sb="10" eb="11">
      <t>ケン</t>
    </rPh>
    <rPh sb="12" eb="13">
      <t>ナイ</t>
    </rPh>
    <rPh sb="14" eb="15">
      <t>ケン</t>
    </rPh>
    <rPh sb="16" eb="17">
      <t>ガイ</t>
    </rPh>
    <rPh sb="18" eb="19">
      <t>ベツ</t>
    </rPh>
    <phoneticPr fontId="2"/>
  </si>
  <si>
    <t>四　半　期　別　・　県　内　県　外　別</t>
    <phoneticPr fontId="2"/>
  </si>
  <si>
    <t>地域別</t>
    <rPh sb="0" eb="3">
      <t>チイキベツ</t>
    </rPh>
    <phoneticPr fontId="2"/>
  </si>
  <si>
    <t>計</t>
    <rPh sb="0" eb="1">
      <t>ケイ</t>
    </rPh>
    <phoneticPr fontId="2"/>
  </si>
  <si>
    <t>総人数</t>
    <rPh sb="0" eb="3">
      <t>ソウニンズウ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</si>
  <si>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</si>
  <si>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</si>
  <si>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</si>
  <si>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</si>
  <si>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※ 端数処理（四捨五入）を行っているため、合計と内訳が一致しない場合がある（以下の表も同様）。</t>
    <phoneticPr fontId="2"/>
  </si>
  <si>
    <t>別表第２－１　出発地別観光客の状況(年間・出発地別・地域別)</t>
    <rPh sb="0" eb="2">
      <t>ベッピョウ</t>
    </rPh>
    <rPh sb="2" eb="3">
      <t>ダイ</t>
    </rPh>
    <rPh sb="7" eb="10">
      <t>シュッパツチ</t>
    </rPh>
    <rPh sb="10" eb="11">
      <t>ベツ</t>
    </rPh>
    <rPh sb="11" eb="14">
      <t>カンコウキャク</t>
    </rPh>
    <rPh sb="15" eb="17">
      <t>ジョウキョウ</t>
    </rPh>
    <rPh sb="18" eb="20">
      <t>ネンカン</t>
    </rPh>
    <rPh sb="21" eb="24">
      <t>シュッパツチ</t>
    </rPh>
    <rPh sb="24" eb="25">
      <t>ベツ</t>
    </rPh>
    <rPh sb="26" eb="28">
      <t>チイキ</t>
    </rPh>
    <rPh sb="28" eb="29">
      <t>ベツ</t>
    </rPh>
    <phoneticPr fontId="2"/>
  </si>
  <si>
    <t xml:space="preserve"> 出発地別
地域別</t>
    <rPh sb="1" eb="4">
      <t>シュッパツチ</t>
    </rPh>
    <rPh sb="4" eb="5">
      <t>ベツ</t>
    </rPh>
    <rPh sb="7" eb="9">
      <t>チイキ</t>
    </rPh>
    <rPh sb="9" eb="10">
      <t>モクテキベツ</t>
    </rPh>
    <phoneticPr fontId="2"/>
  </si>
  <si>
    <t>出　発　地　別</t>
    <rPh sb="0" eb="1">
      <t>デ</t>
    </rPh>
    <rPh sb="2" eb="3">
      <t>ハッ</t>
    </rPh>
    <rPh sb="4" eb="5">
      <t>チ</t>
    </rPh>
    <rPh sb="6" eb="7">
      <t>ベツ</t>
    </rPh>
    <phoneticPr fontId="2"/>
  </si>
  <si>
    <t>県外計</t>
    <rPh sb="0" eb="2">
      <t>ケンガイ</t>
    </rPh>
    <rPh sb="2" eb="3">
      <t>ケイ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</si>
  <si>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</si>
  <si>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</si>
  <si>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北陸</t>
    <rPh sb="0" eb="2">
      <t>ホクリク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</si>
  <si>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</si>
  <si>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</si>
  <si>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</si>
  <si>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</si>
  <si>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</si>
  <si>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</si>
  <si>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別表第２-２①　出発地別観光客の状況(１～３月・出発地別・地域別)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</si>
  <si>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１　～　３　月　・　出　発　地　別</t>
    <rPh sb="6" eb="7">
      <t>ガツ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</si>
  <si>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別表第２-２②　出発地別観光客の状況(４～６月・出発地別・地域別)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</si>
  <si>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４　～　６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</si>
  <si>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別表第２-２③　出発地別観光客の状況(７～９月・出発地別・地域別)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</si>
  <si>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７　～　９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</si>
  <si>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別表第２-２④　出発地別観光客の状況(10～12月・出発地別・地域別)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4" eb="25">
      <t>ガツ</t>
    </rPh>
    <rPh sb="26" eb="29">
      <t>シュッパツチ</t>
    </rPh>
    <rPh sb="29" eb="30">
      <t>ベツ</t>
    </rPh>
    <rPh sb="31" eb="33">
      <t>チイキ</t>
    </rPh>
    <rPh sb="33" eb="34">
      <t>ベツ</t>
    </rPh>
    <phoneticPr fontId="2"/>
  </si>
  <si>
    <t>10　～　12　月　・　出　発　地　別</t>
    <rPh sb="8" eb="9">
      <t>ツキ</t>
    </rPh>
    <rPh sb="12" eb="13">
      <t>デ</t>
    </rPh>
    <rPh sb="14" eb="15">
      <t>ハツ</t>
    </rPh>
    <rPh sb="16" eb="17">
      <t>チ</t>
    </rPh>
    <rPh sb="18" eb="19">
      <t>ベツ</t>
    </rPh>
    <phoneticPr fontId="2"/>
  </si>
  <si>
    <t>令和５年</t>
    <rPh sb="0" eb="2">
      <t>レイワ</t>
    </rPh>
    <rPh sb="3" eb="4">
      <t>ネン</t>
    </rPh>
    <phoneticPr fontId="2"/>
  </si>
  <si>
    <t>R5 計</t>
    <rPh sb="3" eb="4">
      <t>ケイ</t>
    </rPh>
    <phoneticPr fontId="2"/>
  </si>
  <si>
    <t>前年差</t>
    <rPh sb="0" eb="2">
      <t>ゼンネン</t>
    </rPh>
    <rPh sb="2" eb="3">
      <t>サ</t>
    </rPh>
    <phoneticPr fontId="2"/>
  </si>
  <si>
    <t>粟 島 浦 村</t>
    <phoneticPr fontId="2"/>
  </si>
  <si>
    <t>R5</t>
    <phoneticPr fontId="2"/>
  </si>
  <si>
    <t>①</t>
    <phoneticPr fontId="20"/>
  </si>
  <si>
    <t>村上大祭</t>
  </si>
  <si>
    <t>②</t>
    <phoneticPr fontId="20"/>
  </si>
  <si>
    <t>町屋の人形さま巡り</t>
    <rPh sb="0" eb="1">
      <t>マチ</t>
    </rPh>
    <rPh sb="1" eb="2">
      <t>ヤ</t>
    </rPh>
    <rPh sb="3" eb="5">
      <t>ニンギョウ</t>
    </rPh>
    <rPh sb="7" eb="8">
      <t>メグ</t>
    </rPh>
    <phoneticPr fontId="49"/>
  </si>
  <si>
    <t>③</t>
    <phoneticPr fontId="20"/>
  </si>
  <si>
    <t>穂波の里</t>
    <rPh sb="0" eb="2">
      <t>ホナミ</t>
    </rPh>
    <rPh sb="3" eb="4">
      <t>サト</t>
    </rPh>
    <phoneticPr fontId="49"/>
  </si>
  <si>
    <t>都市型観光</t>
    <rPh sb="0" eb="5">
      <t>トシガタカンコウ</t>
    </rPh>
    <phoneticPr fontId="20"/>
  </si>
  <si>
    <t>⑤</t>
    <phoneticPr fontId="20"/>
  </si>
  <si>
    <t>朝日みどりの里</t>
    <rPh sb="0" eb="2">
      <t>アサヒ</t>
    </rPh>
    <phoneticPr fontId="49"/>
  </si>
  <si>
    <t>⑥</t>
    <phoneticPr fontId="20"/>
  </si>
  <si>
    <t>その他</t>
    <rPh sb="2" eb="3">
      <t>ホカ</t>
    </rPh>
    <phoneticPr fontId="20"/>
  </si>
  <si>
    <t>⑦</t>
    <phoneticPr fontId="20"/>
  </si>
  <si>
    <t>行祭事・イベント</t>
    <rPh sb="0" eb="3">
      <t>ギョウサイジ</t>
    </rPh>
    <phoneticPr fontId="20"/>
  </si>
  <si>
    <t>チューリップフェスティバル</t>
  </si>
  <si>
    <t>えちごせきかわ温泉郷（桂の関温泉ゆ～む）</t>
    <rPh sb="7" eb="9">
      <t>オンセン</t>
    </rPh>
    <rPh sb="9" eb="10">
      <t>ゴウ</t>
    </rPh>
    <rPh sb="11" eb="12">
      <t>カツラ</t>
    </rPh>
    <rPh sb="13" eb="14">
      <t>セキ</t>
    </rPh>
    <rPh sb="14" eb="16">
      <t>オンセン</t>
    </rPh>
    <phoneticPr fontId="2"/>
  </si>
  <si>
    <t>せきかわ観光情報センター</t>
    <rPh sb="4" eb="6">
      <t>カンコウ</t>
    </rPh>
    <rPh sb="6" eb="8">
      <t>ジョウホウ</t>
    </rPh>
    <phoneticPr fontId="2"/>
  </si>
  <si>
    <t>地域文化交流施設「ちぐら」</t>
    <rPh sb="0" eb="2">
      <t>チイキ</t>
    </rPh>
    <rPh sb="2" eb="4">
      <t>ブンカ</t>
    </rPh>
    <rPh sb="4" eb="6">
      <t>コウリュウ</t>
    </rPh>
    <rPh sb="6" eb="8">
      <t>シセツ</t>
    </rPh>
    <phoneticPr fontId="2"/>
  </si>
  <si>
    <t>白山神社(初詣を除く）</t>
  </si>
  <si>
    <t>新潟まつり（花火大会を除く）</t>
  </si>
  <si>
    <t>白根大凧合戦</t>
  </si>
  <si>
    <t>まき夏まつり</t>
  </si>
  <si>
    <t>デンカビッグスワンスタジアム（イベント）</t>
  </si>
  <si>
    <t>月岡温泉</t>
    <rPh sb="0" eb="2">
      <t>ツキオカ</t>
    </rPh>
    <rPh sb="2" eb="4">
      <t>オンセン</t>
    </rPh>
    <phoneticPr fontId="16"/>
  </si>
  <si>
    <t>紫雲の郷</t>
    <rPh sb="0" eb="2">
      <t>シウン</t>
    </rPh>
    <rPh sb="3" eb="4">
      <t>サト</t>
    </rPh>
    <phoneticPr fontId="16"/>
  </si>
  <si>
    <t>五十公野公園</t>
    <rPh sb="0" eb="2">
      <t>ゴジュウ</t>
    </rPh>
    <rPh sb="2" eb="3">
      <t>コウ</t>
    </rPh>
    <rPh sb="3" eb="4">
      <t>ノ</t>
    </rPh>
    <rPh sb="4" eb="6">
      <t>コウエン</t>
    </rPh>
    <phoneticPr fontId="16"/>
  </si>
  <si>
    <t>新発田城</t>
    <rPh sb="0" eb="3">
      <t>シバタ</t>
    </rPh>
    <rPh sb="3" eb="4">
      <t>シロ</t>
    </rPh>
    <phoneticPr fontId="16"/>
  </si>
  <si>
    <t>道の駅　加治川</t>
    <rPh sb="0" eb="1">
      <t>ミチ</t>
    </rPh>
    <rPh sb="2" eb="3">
      <t>エキ</t>
    </rPh>
    <rPh sb="4" eb="7">
      <t>カジカワ</t>
    </rPh>
    <phoneticPr fontId="16"/>
  </si>
  <si>
    <t>市島酒造（酒蔵見学）</t>
    <rPh sb="0" eb="1">
      <t>イチ</t>
    </rPh>
    <rPh sb="1" eb="2">
      <t>シマ</t>
    </rPh>
    <rPh sb="2" eb="4">
      <t>シュゾウ</t>
    </rPh>
    <rPh sb="5" eb="7">
      <t>サカグラ</t>
    </rPh>
    <rPh sb="7" eb="9">
      <t>ケンガク</t>
    </rPh>
    <phoneticPr fontId="16"/>
  </si>
  <si>
    <t>城下町新発田まつり</t>
    <rPh sb="0" eb="3">
      <t>シロシタチョウ</t>
    </rPh>
    <rPh sb="3" eb="6">
      <t>シバタ</t>
    </rPh>
    <phoneticPr fontId="16"/>
  </si>
  <si>
    <t>新発田市カルチャーセンター</t>
    <rPh sb="0" eb="4">
      <t>シバタシ</t>
    </rPh>
    <phoneticPr fontId="16"/>
  </si>
  <si>
    <t>瓢湖水きん公園</t>
    <rPh sb="0" eb="2">
      <t>ヒョウコ</t>
    </rPh>
    <rPh sb="2" eb="3">
      <t>スイ</t>
    </rPh>
    <rPh sb="5" eb="7">
      <t>コウエン</t>
    </rPh>
    <phoneticPr fontId="53"/>
  </si>
  <si>
    <t>村杉温泉</t>
    <rPh sb="0" eb="2">
      <t>ムラスギ</t>
    </rPh>
    <rPh sb="2" eb="4">
      <t>オンセン</t>
    </rPh>
    <phoneticPr fontId="53"/>
  </si>
  <si>
    <t>五頭山麓うららの森</t>
    <rPh sb="0" eb="4">
      <t>ゴズサンフモト</t>
    </rPh>
    <rPh sb="8" eb="9">
      <t>モリ</t>
    </rPh>
    <phoneticPr fontId="53"/>
  </si>
  <si>
    <t>悠久山公園　　</t>
  </si>
  <si>
    <t>長岡まつり大花火大会</t>
  </si>
  <si>
    <t>宝徳山稲荷大社</t>
  </si>
  <si>
    <t>三条夏まつり</t>
  </si>
  <si>
    <t>SnowPeak　FIELD SUITE SPA</t>
  </si>
  <si>
    <t>ぎおん柏崎まつり　海の大花火大会</t>
  </si>
  <si>
    <t>湯沢フィッシングパーク</t>
  </si>
  <si>
    <t>湯沢中央公園</t>
  </si>
  <si>
    <t>津南町</t>
    <rPh sb="0" eb="3">
      <t>ツナンマチ</t>
    </rPh>
    <phoneticPr fontId="20"/>
  </si>
  <si>
    <t>オープス中郷</t>
  </si>
  <si>
    <t>令和６年</t>
    <rPh sb="0" eb="2">
      <t>レイワ</t>
    </rPh>
    <rPh sb="3" eb="4">
      <t>ネン</t>
    </rPh>
    <phoneticPr fontId="2"/>
  </si>
  <si>
    <t>R6 計</t>
    <rPh sb="3" eb="4">
      <t>ケイ</t>
    </rPh>
    <phoneticPr fontId="2"/>
  </si>
  <si>
    <t>R6計</t>
    <rPh sb="2" eb="3">
      <t>ケイ</t>
    </rPh>
    <phoneticPr fontId="2"/>
  </si>
  <si>
    <t>R6</t>
    <phoneticPr fontId="2"/>
  </si>
  <si>
    <t>多宝温泉</t>
    <rPh sb="2" eb="4">
      <t>オンセン</t>
    </rPh>
    <phoneticPr fontId="45"/>
  </si>
  <si>
    <t>秋葉温泉　「花水」</t>
    <rPh sb="0" eb="1">
      <t>アキ</t>
    </rPh>
    <rPh sb="1" eb="2">
      <t>ハ</t>
    </rPh>
    <rPh sb="2" eb="4">
      <t>オンセン</t>
    </rPh>
    <rPh sb="6" eb="7">
      <t>ハナ</t>
    </rPh>
    <rPh sb="7" eb="8">
      <t>ミズ</t>
    </rPh>
    <phoneticPr fontId="45"/>
  </si>
  <si>
    <t>小須戸温泉健康センター</t>
    <rPh sb="3" eb="5">
      <t>オンセン</t>
    </rPh>
    <rPh sb="5" eb="7">
      <t>ケンコウ</t>
    </rPh>
    <phoneticPr fontId="45"/>
  </si>
  <si>
    <t>白山神社（初詣）</t>
    <rPh sb="5" eb="7">
      <t>ハツモウデ</t>
    </rPh>
    <phoneticPr fontId="16"/>
  </si>
  <si>
    <t>護国神社（初詣を除く）</t>
    <rPh sb="8" eb="9">
      <t>ノゾ</t>
    </rPh>
    <phoneticPr fontId="16"/>
  </si>
  <si>
    <t>新潟市水族館（マリンピア日本海）</t>
    <rPh sb="0" eb="2">
      <t>ニイガタ</t>
    </rPh>
    <rPh sb="2" eb="3">
      <t>シ</t>
    </rPh>
    <rPh sb="3" eb="6">
      <t>スイゾクカン</t>
    </rPh>
    <phoneticPr fontId="2"/>
  </si>
  <si>
    <t>新潟市歴史博物館（みなとぴあ）</t>
    <rPh sb="0" eb="3">
      <t>ニイガタシ</t>
    </rPh>
    <rPh sb="3" eb="5">
      <t>レキシ</t>
    </rPh>
    <rPh sb="5" eb="8">
      <t>ハクブツカン</t>
    </rPh>
    <phoneticPr fontId="46"/>
  </si>
  <si>
    <t>新潟県立万代島美術館</t>
    <rPh sb="0" eb="4">
      <t>ニイガタケンリツ</t>
    </rPh>
    <rPh sb="4" eb="7">
      <t>バンダイジマ</t>
    </rPh>
    <rPh sb="7" eb="10">
      <t>ビジュツカン</t>
    </rPh>
    <phoneticPr fontId="46"/>
  </si>
  <si>
    <t>花夢里にいつ</t>
    <rPh sb="1" eb="2">
      <t>ユメ</t>
    </rPh>
    <rPh sb="2" eb="3">
      <t>サト</t>
    </rPh>
    <phoneticPr fontId="45"/>
  </si>
  <si>
    <t>新潟市産業振興センター</t>
    <rPh sb="0" eb="3">
      <t>ニイガタシ</t>
    </rPh>
    <rPh sb="3" eb="5">
      <t>サンギョウ</t>
    </rPh>
    <rPh sb="5" eb="7">
      <t>シンコウ</t>
    </rPh>
    <phoneticPr fontId="46"/>
  </si>
  <si>
    <t>新潟まつり花火大会</t>
    <rPh sb="5" eb="7">
      <t>ハナビ</t>
    </rPh>
    <rPh sb="7" eb="9">
      <t>タイカイ</t>
    </rPh>
    <phoneticPr fontId="16"/>
  </si>
  <si>
    <t>コンベンション（朱鷺メッセ開催）</t>
    <rPh sb="8" eb="10">
      <t>トキ</t>
    </rPh>
    <rPh sb="13" eb="15">
      <t>カイサイ</t>
    </rPh>
    <phoneticPr fontId="46"/>
  </si>
  <si>
    <t>食の陣</t>
  </si>
  <si>
    <t>にいがた総おどり</t>
    <rPh sb="4" eb="5">
      <t>ソウ</t>
    </rPh>
    <phoneticPr fontId="46"/>
  </si>
  <si>
    <t>コンベンション（その他）</t>
    <rPh sb="10" eb="11">
      <t>タ</t>
    </rPh>
    <phoneticPr fontId="46"/>
  </si>
  <si>
    <t>関屋浜海水浴場</t>
    <rPh sb="3" eb="6">
      <t>カイスイヨク</t>
    </rPh>
    <rPh sb="6" eb="7">
      <t>ジョウ</t>
    </rPh>
    <phoneticPr fontId="2"/>
  </si>
  <si>
    <t>海辺の森キャンプ場</t>
  </si>
  <si>
    <t>Befcoばかうけ展望室</t>
    <rPh sb="9" eb="12">
      <t>テンボウシツ</t>
    </rPh>
    <phoneticPr fontId="45"/>
  </si>
  <si>
    <t>デンカビッグスワンスタジアム（スポーツ観戦）</t>
    <rPh sb="19" eb="21">
      <t>カンセン</t>
    </rPh>
    <phoneticPr fontId="16"/>
  </si>
  <si>
    <t>ハードオフエコスタジアム（スポーツ観戦）</t>
    <rPh sb="17" eb="19">
      <t>カンセン</t>
    </rPh>
    <phoneticPr fontId="16"/>
  </si>
  <si>
    <t>鳥屋野総合体育館（専用利用）</t>
    <rPh sb="0" eb="3">
      <t>トヤノ</t>
    </rPh>
    <rPh sb="3" eb="5">
      <t>ソウゴウ</t>
    </rPh>
    <rPh sb="5" eb="8">
      <t>タイイクカン</t>
    </rPh>
    <rPh sb="9" eb="11">
      <t>センヨウ</t>
    </rPh>
    <rPh sb="11" eb="13">
      <t>リヨウ</t>
    </rPh>
    <phoneticPr fontId="16"/>
  </si>
  <si>
    <t>西総合スポーツセンター（専用利用）</t>
    <rPh sb="0" eb="1">
      <t>ニシ</t>
    </rPh>
    <rPh sb="1" eb="3">
      <t>ソウゴウ</t>
    </rPh>
    <phoneticPr fontId="16"/>
  </si>
  <si>
    <t>東総合スポーツセンター（専用利用）</t>
    <rPh sb="0" eb="1">
      <t>ヒガシ</t>
    </rPh>
    <rPh sb="1" eb="3">
      <t>ソウゴウ</t>
    </rPh>
    <phoneticPr fontId="16"/>
  </si>
  <si>
    <t>新潟市陸上競技場</t>
    <rPh sb="3" eb="5">
      <t>リクジョウ</t>
    </rPh>
    <rPh sb="5" eb="8">
      <t>キョウギジョウ</t>
    </rPh>
    <phoneticPr fontId="16"/>
  </si>
  <si>
    <t>新潟市体育館（専用利用）</t>
    <rPh sb="0" eb="3">
      <t>ニイガタシ</t>
    </rPh>
    <rPh sb="3" eb="6">
      <t>タイイクカン</t>
    </rPh>
    <phoneticPr fontId="16"/>
  </si>
  <si>
    <t>亀田総合体育館（専用利用）</t>
    <rPh sb="0" eb="2">
      <t>カメダ</t>
    </rPh>
    <rPh sb="2" eb="4">
      <t>ソウゴウ</t>
    </rPh>
    <rPh sb="4" eb="7">
      <t>タイイクカン</t>
    </rPh>
    <phoneticPr fontId="16"/>
  </si>
  <si>
    <t>白根カルチャーセンター（専用利用）</t>
    <rPh sb="0" eb="2">
      <t>シロネ</t>
    </rPh>
    <rPh sb="12" eb="14">
      <t>センヨウ</t>
    </rPh>
    <rPh sb="14" eb="16">
      <t>リヨウ</t>
    </rPh>
    <phoneticPr fontId="16"/>
  </si>
  <si>
    <t>阿賀野川ござれや花火</t>
    <rPh sb="0" eb="3">
      <t>アガノ</t>
    </rPh>
    <rPh sb="3" eb="4">
      <t>ガワ</t>
    </rPh>
    <rPh sb="8" eb="10">
      <t>ハナビ</t>
    </rPh>
    <phoneticPr fontId="16"/>
  </si>
  <si>
    <t>岩室観光施設いわむろや</t>
    <rPh sb="2" eb="4">
      <t>カンコウ</t>
    </rPh>
    <rPh sb="4" eb="6">
      <t>シセツ</t>
    </rPh>
    <phoneticPr fontId="46"/>
  </si>
  <si>
    <t>こども創造センター</t>
    <rPh sb="3" eb="5">
      <t>ソウゾウ</t>
    </rPh>
    <phoneticPr fontId="2"/>
  </si>
  <si>
    <t>食と花の交流センター</t>
    <rPh sb="0" eb="1">
      <t>ショク</t>
    </rPh>
    <rPh sb="2" eb="3">
      <t>ハナ</t>
    </rPh>
    <rPh sb="4" eb="6">
      <t>コウリュウ</t>
    </rPh>
    <phoneticPr fontId="2"/>
  </si>
  <si>
    <t>新発田あやめの湯</t>
    <rPh sb="0" eb="3">
      <t>シバタ</t>
    </rPh>
    <rPh sb="7" eb="8">
      <t>ユ</t>
    </rPh>
    <phoneticPr fontId="16"/>
  </si>
  <si>
    <t>てまりの湯</t>
    <rPh sb="4" eb="5">
      <t>ユ</t>
    </rPh>
    <phoneticPr fontId="45"/>
  </si>
  <si>
    <t>道の駅国上</t>
    <rPh sb="0" eb="1">
      <t>ミチ</t>
    </rPh>
    <rPh sb="2" eb="3">
      <t>エキ</t>
    </rPh>
    <rPh sb="3" eb="4">
      <t>クニ</t>
    </rPh>
    <rPh sb="4" eb="5">
      <t>ウエ</t>
    </rPh>
    <phoneticPr fontId="50"/>
  </si>
  <si>
    <t>燕青空即売会</t>
    <rPh sb="0" eb="1">
      <t>ツ</t>
    </rPh>
    <rPh sb="1" eb="3">
      <t>アオゾラ</t>
    </rPh>
    <rPh sb="3" eb="6">
      <t>ソクバイカイ</t>
    </rPh>
    <phoneticPr fontId="45"/>
  </si>
  <si>
    <t>ストックバスターズ 燕店</t>
    <rPh sb="10" eb="11">
      <t>ツバメ</t>
    </rPh>
    <rPh sb="11" eb="12">
      <t>テン</t>
    </rPh>
    <phoneticPr fontId="47"/>
  </si>
  <si>
    <t>安田温泉保養センター・ホテルやすらぎ</t>
    <rPh sb="0" eb="2">
      <t>ヤスダ</t>
    </rPh>
    <rPh sb="2" eb="4">
      <t>オンセン</t>
    </rPh>
    <rPh sb="4" eb="6">
      <t>ホヨウ</t>
    </rPh>
    <phoneticPr fontId="2"/>
  </si>
  <si>
    <t>道の駅あがの</t>
    <rPh sb="0" eb="1">
      <t>ミチ</t>
    </rPh>
    <rPh sb="2" eb="3">
      <t>エキ</t>
    </rPh>
    <phoneticPr fontId="23"/>
  </si>
  <si>
    <t>弥彦温泉</t>
    <rPh sb="0" eb="2">
      <t>ヤヒコ</t>
    </rPh>
    <rPh sb="2" eb="4">
      <t>オンセン</t>
    </rPh>
    <phoneticPr fontId="49"/>
  </si>
  <si>
    <t>さくらの湯</t>
    <rPh sb="4" eb="5">
      <t>ユ</t>
    </rPh>
    <phoneticPr fontId="49"/>
  </si>
  <si>
    <t>弥彦公園</t>
    <rPh sb="0" eb="2">
      <t>ヤヒコ</t>
    </rPh>
    <rPh sb="2" eb="4">
      <t>コウエン</t>
    </rPh>
    <phoneticPr fontId="49"/>
  </si>
  <si>
    <t>弥彦山ロープウェイ</t>
    <rPh sb="0" eb="3">
      <t>ヤヒコヤマ</t>
    </rPh>
    <phoneticPr fontId="49"/>
  </si>
  <si>
    <t>弥彦山登山</t>
    <rPh sb="0" eb="3">
      <t>ヤヒコヤマ</t>
    </rPh>
    <rPh sb="3" eb="5">
      <t>トザン</t>
    </rPh>
    <phoneticPr fontId="49"/>
  </si>
  <si>
    <t>彌彦神社</t>
    <rPh sb="0" eb="4">
      <t>ヤヒコジンジャ</t>
    </rPh>
    <phoneticPr fontId="49"/>
  </si>
  <si>
    <t>おもてなし広場</t>
    <rPh sb="5" eb="7">
      <t>ヒロバ</t>
    </rPh>
    <phoneticPr fontId="48"/>
  </si>
  <si>
    <t>弥彦山（登山、ロープウェイ以外）</t>
    <rPh sb="0" eb="3">
      <t>ヤヒコヤマ</t>
    </rPh>
    <rPh sb="4" eb="6">
      <t>トザン</t>
    </rPh>
    <rPh sb="13" eb="15">
      <t>イガイ</t>
    </rPh>
    <phoneticPr fontId="52"/>
  </si>
  <si>
    <t>道の駅阿賀の里 あがりーな</t>
  </si>
  <si>
    <t>R6から対象</t>
    <rPh sb="4" eb="6">
      <t>タイショウ</t>
    </rPh>
    <phoneticPr fontId="20"/>
  </si>
  <si>
    <t>県立近代美術館　　</t>
  </si>
  <si>
    <t>長岡まつり(平和祭・昼行事）</t>
    <rPh sb="6" eb="8">
      <t>ヘイワ</t>
    </rPh>
    <rPh sb="8" eb="9">
      <t>マツリ</t>
    </rPh>
    <phoneticPr fontId="47"/>
  </si>
  <si>
    <t>悠久山桜まつり　　</t>
  </si>
  <si>
    <t>もみじ園（越路もみじまつり含む）</t>
    <rPh sb="5" eb="7">
      <t>コシジ</t>
    </rPh>
    <rPh sb="13" eb="14">
      <t>フク</t>
    </rPh>
    <phoneticPr fontId="47"/>
  </si>
  <si>
    <t>吉乃川 酒ミュージアム 醸蔵</t>
    <rPh sb="0" eb="3">
      <t>ヨシノガワ</t>
    </rPh>
    <rPh sb="4" eb="5">
      <t>サケ</t>
    </rPh>
    <rPh sb="12" eb="13">
      <t>ジョウ</t>
    </rPh>
    <rPh sb="13" eb="14">
      <t>クラ</t>
    </rPh>
    <phoneticPr fontId="47"/>
  </si>
  <si>
    <t>道の駅ながおか花火館</t>
    <rPh sb="0" eb="1">
      <t>ミチ</t>
    </rPh>
    <rPh sb="2" eb="3">
      <t>エキ</t>
    </rPh>
    <rPh sb="7" eb="9">
      <t>ハナビ</t>
    </rPh>
    <rPh sb="9" eb="10">
      <t>カン</t>
    </rPh>
    <phoneticPr fontId="60"/>
  </si>
  <si>
    <t>道の駅「燕三条地場産センター」</t>
    <rPh sb="0" eb="1">
      <t>ミチ</t>
    </rPh>
    <rPh sb="2" eb="3">
      <t>エキ</t>
    </rPh>
    <rPh sb="4" eb="7">
      <t>ツバメサンジョウ</t>
    </rPh>
    <phoneticPr fontId="52"/>
  </si>
  <si>
    <t>道の駅「漢学の里しただ」</t>
    <rPh sb="0" eb="1">
      <t>ミチ</t>
    </rPh>
    <rPh sb="2" eb="3">
      <t>エキ</t>
    </rPh>
    <rPh sb="4" eb="6">
      <t>カンガク</t>
    </rPh>
    <rPh sb="7" eb="8">
      <t>サト</t>
    </rPh>
    <phoneticPr fontId="49"/>
  </si>
  <si>
    <t>三条祭り</t>
    <rPh sb="2" eb="3">
      <t>マツ</t>
    </rPh>
    <phoneticPr fontId="52"/>
  </si>
  <si>
    <t>燕三条Wing</t>
    <rPh sb="0" eb="3">
      <t>ツバメサンジョウ</t>
    </rPh>
    <phoneticPr fontId="52"/>
  </si>
  <si>
    <t>三条マルシェ</t>
    <rPh sb="0" eb="2">
      <t>サンジョウ</t>
    </rPh>
    <phoneticPr fontId="21"/>
  </si>
  <si>
    <t>道の駅「庭園の郷 保内」</t>
    <rPh sb="0" eb="1">
      <t>ミチ</t>
    </rPh>
    <rPh sb="2" eb="3">
      <t>エキ</t>
    </rPh>
    <rPh sb="4" eb="6">
      <t>テイエン</t>
    </rPh>
    <rPh sb="7" eb="8">
      <t>サト</t>
    </rPh>
    <rPh sb="9" eb="11">
      <t>ホナイ</t>
    </rPh>
    <phoneticPr fontId="22"/>
  </si>
  <si>
    <t>西山ふるさと館</t>
    <rPh sb="0" eb="2">
      <t>ニシヤマ</t>
    </rPh>
    <rPh sb="6" eb="7">
      <t>カン</t>
    </rPh>
    <phoneticPr fontId="23"/>
  </si>
  <si>
    <t>柏崎市産業文化会館</t>
    <rPh sb="0" eb="3">
      <t>カシワザキシ</t>
    </rPh>
    <phoneticPr fontId="1"/>
  </si>
  <si>
    <t>柏崎市文化会館　「アルフォーレ」</t>
    <rPh sb="0" eb="2">
      <t>カシワザキ</t>
    </rPh>
    <rPh sb="2" eb="3">
      <t>シ</t>
    </rPh>
    <rPh sb="3" eb="5">
      <t>ブンカ</t>
    </rPh>
    <rPh sb="5" eb="7">
      <t>カイカン</t>
    </rPh>
    <phoneticPr fontId="23"/>
  </si>
  <si>
    <t>市民プラザ</t>
    <rPh sb="0" eb="2">
      <t>シミン</t>
    </rPh>
    <phoneticPr fontId="62"/>
  </si>
  <si>
    <t>道の駅パティオにいがた</t>
    <rPh sb="0" eb="1">
      <t>ミチ</t>
    </rPh>
    <rPh sb="2" eb="3">
      <t>エキ</t>
    </rPh>
    <phoneticPr fontId="23"/>
  </si>
  <si>
    <t>みつけ市民ギャラリー　ギャラリーみつけ</t>
    <rPh sb="3" eb="5">
      <t>シミン</t>
    </rPh>
    <phoneticPr fontId="51"/>
  </si>
  <si>
    <t>まつだい芝峠温泉雲海</t>
    <rPh sb="8" eb="10">
      <t>ウンカイ</t>
    </rPh>
    <phoneticPr fontId="53"/>
  </si>
  <si>
    <t>美人林</t>
    <rPh sb="0" eb="2">
      <t>ビジン</t>
    </rPh>
    <rPh sb="2" eb="3">
      <t>バヤシ</t>
    </rPh>
    <phoneticPr fontId="52"/>
  </si>
  <si>
    <t>大地の芸術祭　越後妻有　アートトリエンナーレ2024</t>
  </si>
  <si>
    <t/>
  </si>
  <si>
    <t>越後妻有里山現代美術館[MonET]</t>
    <rPh sb="0" eb="2">
      <t>エチゴ</t>
    </rPh>
    <rPh sb="2" eb="3">
      <t>ツマ</t>
    </rPh>
    <rPh sb="3" eb="4">
      <t>アリ</t>
    </rPh>
    <rPh sb="4" eb="6">
      <t>サトヤマ</t>
    </rPh>
    <rPh sb="6" eb="8">
      <t>ゲンダイ</t>
    </rPh>
    <rPh sb="8" eb="11">
      <t>ビジュツカン</t>
    </rPh>
    <phoneticPr fontId="22"/>
  </si>
  <si>
    <t>奥只見・銀山平・尾瀬</t>
    <rPh sb="0" eb="1">
      <t>オク</t>
    </rPh>
    <rPh sb="1" eb="3">
      <t>タダミ</t>
    </rPh>
    <rPh sb="4" eb="6">
      <t>ギンザン</t>
    </rPh>
    <rPh sb="6" eb="7">
      <t>ダイラ</t>
    </rPh>
    <rPh sb="8" eb="10">
      <t>オゼ</t>
    </rPh>
    <phoneticPr fontId="24"/>
  </si>
  <si>
    <t>湯之谷温泉郷</t>
    <rPh sb="0" eb="3">
      <t>ユノタニ</t>
    </rPh>
    <rPh sb="3" eb="5">
      <t>オンセン</t>
    </rPh>
    <rPh sb="5" eb="6">
      <t>ゴウ</t>
    </rPh>
    <phoneticPr fontId="24"/>
  </si>
  <si>
    <t>ふれあい交流センター</t>
    <rPh sb="4" eb="6">
      <t>コウリュウ</t>
    </rPh>
    <phoneticPr fontId="24"/>
  </si>
  <si>
    <t>道の駅　いりひろせ</t>
    <rPh sb="0" eb="1">
      <t>ミチ</t>
    </rPh>
    <rPh sb="2" eb="3">
      <t>エキ</t>
    </rPh>
    <phoneticPr fontId="24"/>
  </si>
  <si>
    <t>百菜花ん</t>
    <rPh sb="0" eb="1">
      <t>ヒャク</t>
    </rPh>
    <rPh sb="1" eb="3">
      <t>ナノカ</t>
    </rPh>
    <phoneticPr fontId="24"/>
  </si>
  <si>
    <t>ものづき村</t>
    <rPh sb="4" eb="5">
      <t>ムラ</t>
    </rPh>
    <phoneticPr fontId="24"/>
  </si>
  <si>
    <t>道の駅みつまた</t>
    <rPh sb="0" eb="1">
      <t>ミチ</t>
    </rPh>
    <rPh sb="2" eb="3">
      <t>エキ</t>
    </rPh>
    <phoneticPr fontId="16"/>
  </si>
  <si>
    <t>六日町温泉</t>
    <rPh sb="0" eb="3">
      <t>ムイカマチ</t>
    </rPh>
    <rPh sb="3" eb="5">
      <t>オンセン</t>
    </rPh>
    <phoneticPr fontId="48"/>
  </si>
  <si>
    <t>上の原高原温泉</t>
    <rPh sb="0" eb="1">
      <t>ウエ</t>
    </rPh>
    <rPh sb="2" eb="3">
      <t>ハラ</t>
    </rPh>
    <rPh sb="3" eb="5">
      <t>コウゲン</t>
    </rPh>
    <rPh sb="5" eb="7">
      <t>オンセン</t>
    </rPh>
    <phoneticPr fontId="48"/>
  </si>
  <si>
    <t>樺野沢温泉</t>
    <rPh sb="0" eb="1">
      <t>カバ</t>
    </rPh>
    <rPh sb="1" eb="2">
      <t>ノ</t>
    </rPh>
    <rPh sb="2" eb="3">
      <t>サワ</t>
    </rPh>
    <rPh sb="3" eb="5">
      <t>オンセン</t>
    </rPh>
    <phoneticPr fontId="48"/>
  </si>
  <si>
    <t>浦佐毘沙門堂裸押合大祭</t>
    <rPh sb="0" eb="2">
      <t>ウラサ</t>
    </rPh>
    <rPh sb="2" eb="5">
      <t>ビシャモン</t>
    </rPh>
    <rPh sb="5" eb="6">
      <t>ドウ</t>
    </rPh>
    <rPh sb="6" eb="7">
      <t>ハダカ</t>
    </rPh>
    <rPh sb="7" eb="9">
      <t>オシア</t>
    </rPh>
    <rPh sb="9" eb="11">
      <t>タイサイ</t>
    </rPh>
    <phoneticPr fontId="48"/>
  </si>
  <si>
    <t>八色の森公園</t>
    <rPh sb="0" eb="2">
      <t>ヤイロ</t>
    </rPh>
    <rPh sb="3" eb="4">
      <t>モリ</t>
    </rPh>
    <rPh sb="4" eb="6">
      <t>コウエン</t>
    </rPh>
    <phoneticPr fontId="48"/>
  </si>
  <si>
    <t>道の駅南魚沼</t>
    <rPh sb="0" eb="1">
      <t>ミチ</t>
    </rPh>
    <rPh sb="2" eb="3">
      <t>エキ</t>
    </rPh>
    <rPh sb="3" eb="6">
      <t>ミナミウオヌマ</t>
    </rPh>
    <phoneticPr fontId="49"/>
  </si>
  <si>
    <t>ニュー・グリーンピア津南（スキー場・キャンプ場以外）</t>
    <rPh sb="16" eb="17">
      <t>ジョウ</t>
    </rPh>
    <rPh sb="22" eb="23">
      <t>ジョウ</t>
    </rPh>
    <rPh sb="23" eb="25">
      <t>イガイ</t>
    </rPh>
    <phoneticPr fontId="61"/>
  </si>
  <si>
    <t>上越市立水族博物館「うみがたり」</t>
    <rPh sb="0" eb="3">
      <t>ジョウエツシ</t>
    </rPh>
    <rPh sb="3" eb="4">
      <t>リツ</t>
    </rPh>
    <rPh sb="4" eb="6">
      <t>スイゾク</t>
    </rPh>
    <rPh sb="6" eb="9">
      <t>ハクブツカン</t>
    </rPh>
    <phoneticPr fontId="63"/>
  </si>
  <si>
    <t>上越市立歴史博物館</t>
    <rPh sb="0" eb="3">
      <t>ジョウエツシ</t>
    </rPh>
    <rPh sb="3" eb="4">
      <t>リツ</t>
    </rPh>
    <rPh sb="4" eb="6">
      <t>レキシ</t>
    </rPh>
    <rPh sb="6" eb="9">
      <t>ハクブツカン</t>
    </rPh>
    <phoneticPr fontId="63"/>
  </si>
  <si>
    <t>高田城址公園観桜会（4月）</t>
    <rPh sb="0" eb="2">
      <t>タカダ</t>
    </rPh>
    <rPh sb="2" eb="4">
      <t>ジョウシ</t>
    </rPh>
    <rPh sb="4" eb="6">
      <t>コウエン</t>
    </rPh>
    <rPh sb="6" eb="9">
      <t>カンオウカイ</t>
    </rPh>
    <phoneticPr fontId="63"/>
  </si>
  <si>
    <t>高田城址公園観蓮会（7-8月）</t>
    <rPh sb="0" eb="4">
      <t>タカダジョウシ</t>
    </rPh>
    <rPh sb="4" eb="6">
      <t>コウエン</t>
    </rPh>
    <rPh sb="6" eb="7">
      <t>カン</t>
    </rPh>
    <rPh sb="7" eb="8">
      <t>ハス</t>
    </rPh>
    <rPh sb="8" eb="9">
      <t>カイ</t>
    </rPh>
    <phoneticPr fontId="6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</si>
</sst>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[Red]\(#,##0\)"/>
    <numFmt numFmtId="177" formatCode="#,##0.0_);[Red]\(#,##0.0\)"/>
    <numFmt numFmtId="178" formatCode="\+0.0%;&quot;△ &quot;0.0%"/>
    <numFmt numFmtId="179" formatCode="#,##0&quot;人&quot;"/>
    <numFmt numFmtId="180" formatCode="#,##0.0&quot;％&quot;"/>
    <numFmt numFmtId="181" formatCode="\+0.0%;\-0.0%"/>
    <numFmt numFmtId="182" formatCode="&quot;＋&quot;0.0%;&quot;－&quot;0.0%"/>
    <numFmt numFmtId="183" formatCode="#,##0_ "/>
    <numFmt numFmtId="184" formatCode="[$-411]g/&quot;標&quot;&quot;準&quot;"/>
    <numFmt numFmtId="185" formatCode="0.0%"/>
    <numFmt numFmtId="186" formatCode="0.0_ "/>
    <numFmt numFmtId="187" formatCode="#,##0.0_ ;[Red]\-#,##0.0\ "/>
    <numFmt numFmtId="188" formatCode="00"/>
    <numFmt numFmtId="189" formatCode="#,##0.0;[Red]\-#,##0.0"/>
    <numFmt numFmtId="190" formatCode="0.0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明朝"/>
      <family val="1"/>
      <charset val="128"/>
    </font>
    <font>
      <i/>
      <sz val="18"/>
      <name val="ＭＳ 明朝"/>
      <family val="1"/>
      <charset val="128"/>
    </font>
    <font>
      <b/>
      <i/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i/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2"/>
      <color rgb="FF3F3F76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6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i/>
      <sz val="16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i/>
      <sz val="16"/>
      <color indexed="8"/>
      <name val="ＭＳ 明朝"/>
      <family val="1"/>
      <charset val="128"/>
    </font>
    <font>
      <sz val="26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36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i/>
      <sz val="11"/>
      <name val="ＭＳ 明朝"/>
      <family val="1"/>
      <charset val="128"/>
    </font>
    <font>
      <sz val="24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>
      <alignment vertical="center"/>
    </xf>
    <xf numFmtId="0" fontId="16" fillId="0" borderId="0"/>
    <xf numFmtId="0" fontId="1" fillId="0" borderId="0"/>
    <xf numFmtId="9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53">
    <xf numFmtId="0" fontId="0" fillId="0" borderId="0" xfId="0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6" fillId="2" borderId="0" xfId="0" applyFont="1" applyFill="1" applyAlignment="1">
      <alignment horizontal="center"/>
    </xf>
    <xf numFmtId="38" fontId="1" fillId="0" borderId="0" xfId="1" applyFont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wrapText="1" shrinkToFit="1"/>
    </xf>
    <xf numFmtId="0" fontId="11" fillId="0" borderId="0" xfId="0" applyFont="1" applyAlignment="1">
      <alignment shrinkToFit="1"/>
    </xf>
    <xf numFmtId="176" fontId="8" fillId="0" borderId="9" xfId="0" applyNumberFormat="1" applyFont="1" applyBorder="1" applyAlignment="1">
      <alignment horizontal="right" vertical="center" shrinkToFit="1"/>
    </xf>
    <xf numFmtId="177" fontId="13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distributed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0" xfId="0" applyFont="1"/>
    <xf numFmtId="38" fontId="8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/>
    </xf>
    <xf numFmtId="38" fontId="14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8" fillId="0" borderId="9" xfId="0" applyFont="1" applyBorder="1" applyAlignment="1">
      <alignment horizontal="center" vertical="center" shrinkToFit="1"/>
    </xf>
    <xf numFmtId="49" fontId="17" fillId="0" borderId="0" xfId="0" applyNumberFormat="1" applyFont="1" applyAlignment="1">
      <alignment shrinkToFit="1"/>
    </xf>
    <xf numFmtId="49" fontId="17" fillId="0" borderId="0" xfId="0" applyNumberFormat="1" applyFont="1" applyAlignment="1">
      <alignment horizontal="left" shrinkToFit="1"/>
    </xf>
    <xf numFmtId="176" fontId="8" fillId="0" borderId="1" xfId="0" applyNumberFormat="1" applyFont="1" applyBorder="1" applyAlignment="1">
      <alignment horizontal="right" vertical="center" shrinkToFit="1"/>
    </xf>
    <xf numFmtId="38" fontId="8" fillId="0" borderId="9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vertical="center" shrinkToFit="1"/>
    </xf>
    <xf numFmtId="176" fontId="12" fillId="0" borderId="18" xfId="0" applyNumberFormat="1" applyFont="1" applyBorder="1" applyAlignment="1">
      <alignment vertical="center" shrinkToFit="1"/>
    </xf>
    <xf numFmtId="176" fontId="12" fillId="0" borderId="19" xfId="0" applyNumberFormat="1" applyFont="1" applyBorder="1" applyAlignment="1">
      <alignment horizontal="right" vertical="center" shrinkToFit="1"/>
    </xf>
    <xf numFmtId="176" fontId="12" fillId="0" borderId="19" xfId="0" applyNumberFormat="1" applyFont="1" applyBorder="1" applyAlignment="1">
      <alignment vertical="center" shrinkToFit="1"/>
    </xf>
    <xf numFmtId="176" fontId="13" fillId="0" borderId="17" xfId="0" applyNumberFormat="1" applyFont="1" applyBorder="1" applyAlignment="1">
      <alignment vertical="center" shrinkToFit="1"/>
    </xf>
    <xf numFmtId="176" fontId="12" fillId="0" borderId="12" xfId="0" applyNumberFormat="1" applyFont="1" applyBorder="1" applyAlignment="1">
      <alignment vertical="center" shrinkToFit="1"/>
    </xf>
    <xf numFmtId="176" fontId="13" fillId="0" borderId="12" xfId="0" applyNumberFormat="1" applyFont="1" applyBorder="1" applyAlignment="1">
      <alignment vertical="center" shrinkToFit="1"/>
    </xf>
    <xf numFmtId="38" fontId="8" fillId="0" borderId="17" xfId="0" applyNumberFormat="1" applyFont="1" applyBorder="1" applyAlignment="1">
      <alignment horizontal="right" vertical="center" shrinkToFit="1"/>
    </xf>
    <xf numFmtId="176" fontId="13" fillId="0" borderId="17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wrapText="1" shrinkToFit="1"/>
    </xf>
    <xf numFmtId="178" fontId="12" fillId="0" borderId="0" xfId="0" applyNumberFormat="1" applyFont="1" applyAlignment="1">
      <alignment shrinkToFit="1"/>
    </xf>
    <xf numFmtId="0" fontId="8" fillId="0" borderId="24" xfId="0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vertical="center" shrinkToFit="1"/>
    </xf>
    <xf numFmtId="176" fontId="18" fillId="0" borderId="25" xfId="0" applyNumberFormat="1" applyFont="1" applyBorder="1" applyAlignment="1">
      <alignment horizontal="right" vertical="center" shrinkToFit="1"/>
    </xf>
    <xf numFmtId="0" fontId="8" fillId="0" borderId="32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vertical="center" shrinkToFit="1"/>
    </xf>
    <xf numFmtId="176" fontId="8" fillId="0" borderId="37" xfId="0" applyNumberFormat="1" applyFont="1" applyBorder="1" applyAlignment="1">
      <alignment vertical="center" shrinkToFit="1"/>
    </xf>
    <xf numFmtId="176" fontId="8" fillId="0" borderId="38" xfId="0" applyNumberFormat="1" applyFont="1" applyBorder="1" applyAlignment="1">
      <alignment vertical="center" shrinkToFit="1"/>
    </xf>
    <xf numFmtId="176" fontId="12" fillId="0" borderId="20" xfId="0" applyNumberFormat="1" applyFont="1" applyBorder="1" applyAlignment="1">
      <alignment vertical="center" shrinkToFit="1"/>
    </xf>
    <xf numFmtId="38" fontId="8" fillId="0" borderId="36" xfId="0" applyNumberFormat="1" applyFont="1" applyBorder="1" applyAlignment="1">
      <alignment horizontal="right" vertical="center" shrinkToFit="1"/>
    </xf>
    <xf numFmtId="38" fontId="8" fillId="0" borderId="37" xfId="0" applyNumberFormat="1" applyFont="1" applyBorder="1" applyAlignment="1">
      <alignment horizontal="right" vertical="center" shrinkToFit="1"/>
    </xf>
    <xf numFmtId="38" fontId="8" fillId="0" borderId="38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17" xfId="0" applyNumberFormat="1" applyFont="1" applyBorder="1" applyAlignment="1">
      <alignment vertical="center" shrinkToFit="1"/>
    </xf>
    <xf numFmtId="176" fontId="12" fillId="3" borderId="18" xfId="0" applyNumberFormat="1" applyFont="1" applyFill="1" applyBorder="1" applyAlignment="1">
      <alignment vertical="center" shrinkToFit="1"/>
    </xf>
    <xf numFmtId="176" fontId="12" fillId="3" borderId="33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right" vertical="center" shrinkToFit="1"/>
    </xf>
    <xf numFmtId="176" fontId="8" fillId="3" borderId="17" xfId="0" applyNumberFormat="1" applyFont="1" applyFill="1" applyBorder="1" applyAlignment="1">
      <alignment vertical="center" shrinkToFit="1"/>
    </xf>
    <xf numFmtId="176" fontId="13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vertical="center" shrinkToFit="1"/>
    </xf>
    <xf numFmtId="176" fontId="8" fillId="3" borderId="28" xfId="0" applyNumberFormat="1" applyFont="1" applyFill="1" applyBorder="1" applyAlignment="1">
      <alignment vertical="center" shrinkToFit="1"/>
    </xf>
    <xf numFmtId="176" fontId="8" fillId="3" borderId="27" xfId="0" applyNumberFormat="1" applyFont="1" applyFill="1" applyBorder="1" applyAlignment="1">
      <alignment vertical="center" shrinkToFit="1"/>
    </xf>
    <xf numFmtId="176" fontId="8" fillId="3" borderId="4" xfId="0" applyNumberFormat="1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right" vertical="center" shrinkToFit="1"/>
    </xf>
    <xf numFmtId="38" fontId="8" fillId="0" borderId="18" xfId="0" applyNumberFormat="1" applyFont="1" applyBorder="1" applyAlignment="1">
      <alignment horizontal="right" vertical="center" shrinkToFit="1"/>
    </xf>
    <xf numFmtId="176" fontId="13" fillId="0" borderId="18" xfId="0" applyNumberFormat="1" applyFont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center" vertical="center" wrapText="1" shrinkToFit="1"/>
    </xf>
    <xf numFmtId="38" fontId="8" fillId="3" borderId="6" xfId="0" applyNumberFormat="1" applyFont="1" applyFill="1" applyBorder="1" applyAlignment="1">
      <alignment horizontal="right" vertical="center" shrinkToFit="1"/>
    </xf>
    <xf numFmtId="38" fontId="8" fillId="3" borderId="28" xfId="0" applyNumberFormat="1" applyFont="1" applyFill="1" applyBorder="1" applyAlignment="1">
      <alignment horizontal="right" vertical="center" shrinkToFit="1"/>
    </xf>
    <xf numFmtId="38" fontId="8" fillId="3" borderId="27" xfId="0" applyNumberFormat="1" applyFont="1" applyFill="1" applyBorder="1" applyAlignment="1">
      <alignment horizontal="right" vertical="center" shrinkToFit="1"/>
    </xf>
    <xf numFmtId="38" fontId="8" fillId="3" borderId="17" xfId="0" applyNumberFormat="1" applyFont="1" applyFill="1" applyBorder="1" applyAlignment="1">
      <alignment horizontal="right" vertical="center" shrinkToFit="1"/>
    </xf>
    <xf numFmtId="176" fontId="13" fillId="3" borderId="17" xfId="0" applyNumberFormat="1" applyFont="1" applyFill="1" applyBorder="1" applyAlignment="1">
      <alignment horizontal="right" vertical="center" shrinkToFit="1"/>
    </xf>
    <xf numFmtId="38" fontId="8" fillId="0" borderId="47" xfId="0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179" fontId="5" fillId="2" borderId="6" xfId="0" applyNumberFormat="1" applyFont="1" applyFill="1" applyBorder="1" applyAlignment="1">
      <alignment vertical="center"/>
    </xf>
    <xf numFmtId="179" fontId="5" fillId="2" borderId="9" xfId="0" applyNumberFormat="1" applyFont="1" applyFill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80" fontId="5" fillId="2" borderId="7" xfId="0" applyNumberFormat="1" applyFont="1" applyFill="1" applyBorder="1" applyAlignment="1">
      <alignment vertical="center"/>
    </xf>
    <xf numFmtId="181" fontId="10" fillId="0" borderId="0" xfId="0" applyNumberFormat="1" applyFont="1" applyAlignment="1">
      <alignment shrinkToFit="1"/>
    </xf>
    <xf numFmtId="181" fontId="12" fillId="3" borderId="18" xfId="0" applyNumberFormat="1" applyFont="1" applyFill="1" applyBorder="1" applyAlignment="1">
      <alignment horizontal="center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181" fontId="8" fillId="3" borderId="12" xfId="0" applyNumberFormat="1" applyFont="1" applyFill="1" applyBorder="1" applyAlignment="1">
      <alignment horizontal="center" vertical="center" shrinkToFit="1"/>
    </xf>
    <xf numFmtId="181" fontId="13" fillId="3" borderId="12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shrinkToFit="1"/>
    </xf>
    <xf numFmtId="181" fontId="12" fillId="3" borderId="17" xfId="0" applyNumberFormat="1" applyFont="1" applyFill="1" applyBorder="1" applyAlignment="1">
      <alignment horizontal="center" vertical="center" shrinkToFit="1"/>
    </xf>
    <xf numFmtId="181" fontId="8" fillId="3" borderId="17" xfId="0" applyNumberFormat="1" applyFont="1" applyFill="1" applyBorder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center" vertical="center" shrinkToFit="1"/>
    </xf>
    <xf numFmtId="181" fontId="12" fillId="3" borderId="17" xfId="0" applyNumberFormat="1" applyFont="1" applyFill="1" applyBorder="1" applyAlignment="1">
      <alignment shrinkToFit="1"/>
    </xf>
    <xf numFmtId="181" fontId="12" fillId="3" borderId="21" xfId="0" applyNumberFormat="1" applyFont="1" applyFill="1" applyBorder="1" applyAlignment="1">
      <alignment horizontal="center" vertical="center" shrinkToFit="1"/>
    </xf>
    <xf numFmtId="181" fontId="13" fillId="3" borderId="21" xfId="0" applyNumberFormat="1" applyFont="1" applyFill="1" applyBorder="1" applyAlignment="1">
      <alignment horizontal="center" vertical="center" shrinkToFit="1"/>
    </xf>
    <xf numFmtId="181" fontId="12" fillId="3" borderId="21" xfId="0" applyNumberFormat="1" applyFont="1" applyFill="1" applyBorder="1" applyAlignment="1">
      <alignment shrinkToFit="1"/>
    </xf>
    <xf numFmtId="181" fontId="8" fillId="0" borderId="29" xfId="0" applyNumberFormat="1" applyFont="1" applyBorder="1" applyAlignment="1">
      <alignment horizontal="center" vertical="center" shrinkToFit="1"/>
    </xf>
    <xf numFmtId="181" fontId="12" fillId="0" borderId="22" xfId="0" applyNumberFormat="1" applyFont="1" applyBorder="1" applyAlignment="1">
      <alignment horizontal="center" vertical="center" shrinkToFit="1"/>
    </xf>
    <xf numFmtId="181" fontId="12" fillId="0" borderId="30" xfId="0" applyNumberFormat="1" applyFont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181" fontId="12" fillId="0" borderId="23" xfId="0" applyNumberFormat="1" applyFont="1" applyBorder="1" applyAlignment="1">
      <alignment horizontal="center" vertical="center" shrinkToFit="1"/>
    </xf>
    <xf numFmtId="181" fontId="12" fillId="0" borderId="31" xfId="0" applyNumberFormat="1" applyFont="1" applyBorder="1" applyAlignment="1">
      <alignment horizontal="center" vertical="center" shrinkToFit="1"/>
    </xf>
    <xf numFmtId="181" fontId="8" fillId="0" borderId="9" xfId="0" applyNumberFormat="1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right" vertical="center" shrinkToFit="1"/>
    </xf>
    <xf numFmtId="181" fontId="13" fillId="3" borderId="34" xfId="0" applyNumberFormat="1" applyFont="1" applyFill="1" applyBorder="1" applyAlignment="1">
      <alignment horizontal="right" vertical="center" shrinkToFit="1"/>
    </xf>
    <xf numFmtId="181" fontId="12" fillId="3" borderId="34" xfId="0" applyNumberFormat="1" applyFont="1" applyFill="1" applyBorder="1" applyAlignment="1">
      <alignment shrinkToFit="1"/>
    </xf>
    <xf numFmtId="181" fontId="8" fillId="0" borderId="6" xfId="0" applyNumberFormat="1" applyFont="1" applyBorder="1" applyAlignment="1">
      <alignment horizontal="center" vertical="center" wrapText="1" shrinkToFit="1"/>
    </xf>
    <xf numFmtId="181" fontId="12" fillId="0" borderId="0" xfId="0" applyNumberFormat="1" applyFont="1" applyAlignment="1">
      <alignment shrinkToFit="1"/>
    </xf>
    <xf numFmtId="181" fontId="12" fillId="0" borderId="18" xfId="0" applyNumberFormat="1" applyFont="1" applyBorder="1" applyAlignment="1">
      <alignment vertical="center" shrinkToFit="1"/>
    </xf>
    <xf numFmtId="181" fontId="10" fillId="3" borderId="17" xfId="1" applyNumberFormat="1" applyFont="1" applyFill="1" applyBorder="1" applyAlignment="1"/>
    <xf numFmtId="181" fontId="12" fillId="0" borderId="17" xfId="0" applyNumberFormat="1" applyFont="1" applyBorder="1" applyAlignment="1">
      <alignment vertical="center" shrinkToFit="1"/>
    </xf>
    <xf numFmtId="181" fontId="8" fillId="0" borderId="25" xfId="0" applyNumberFormat="1" applyFont="1" applyBorder="1" applyAlignment="1">
      <alignment vertical="center" shrinkToFit="1"/>
    </xf>
    <xf numFmtId="181" fontId="10" fillId="0" borderId="6" xfId="1" applyNumberFormat="1" applyFont="1" applyFill="1" applyBorder="1" applyAlignment="1">
      <alignment horizontal="right"/>
    </xf>
    <xf numFmtId="181" fontId="12" fillId="0" borderId="12" xfId="0" applyNumberFormat="1" applyFont="1" applyBorder="1" applyAlignment="1">
      <alignment vertical="center" shrinkToFit="1"/>
    </xf>
    <xf numFmtId="181" fontId="8" fillId="0" borderId="26" xfId="0" applyNumberFormat="1" applyFont="1" applyBorder="1" applyAlignment="1">
      <alignment vertical="center" shrinkToFit="1"/>
    </xf>
    <xf numFmtId="181" fontId="12" fillId="3" borderId="39" xfId="0" applyNumberFormat="1" applyFont="1" applyFill="1" applyBorder="1" applyAlignment="1">
      <alignment shrinkToFit="1"/>
    </xf>
    <xf numFmtId="181" fontId="12" fillId="0" borderId="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38" fontId="12" fillId="0" borderId="18" xfId="1" applyFont="1" applyFill="1" applyBorder="1" applyAlignment="1">
      <alignment horizontal="right" vertical="center" shrinkToFit="1"/>
    </xf>
    <xf numFmtId="38" fontId="12" fillId="3" borderId="17" xfId="1" applyFont="1" applyFill="1" applyBorder="1" applyAlignment="1">
      <alignment horizontal="right" vertical="center" shrinkToFit="1"/>
    </xf>
    <xf numFmtId="38" fontId="12" fillId="0" borderId="17" xfId="1" applyFont="1" applyFill="1" applyBorder="1" applyAlignment="1">
      <alignment horizontal="right" vertical="center" shrinkToFit="1"/>
    </xf>
    <xf numFmtId="0" fontId="8" fillId="0" borderId="6" xfId="0" applyFont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9" fillId="2" borderId="0" xfId="0" applyFont="1" applyFill="1"/>
    <xf numFmtId="176" fontId="3" fillId="0" borderId="0" xfId="0" applyNumberFormat="1" applyFont="1"/>
    <xf numFmtId="0" fontId="27" fillId="0" borderId="0" xfId="0" applyFont="1"/>
    <xf numFmtId="176" fontId="3" fillId="0" borderId="3" xfId="0" applyNumberFormat="1" applyFont="1" applyBorder="1"/>
    <xf numFmtId="176" fontId="3" fillId="0" borderId="3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38" fontId="29" fillId="4" borderId="9" xfId="1" applyFont="1" applyFill="1" applyBorder="1" applyAlignment="1">
      <alignment horizontal="right" vertical="center" shrinkToFit="1"/>
    </xf>
    <xf numFmtId="38" fontId="8" fillId="2" borderId="9" xfId="1" applyFont="1" applyFill="1" applyBorder="1" applyAlignment="1">
      <alignment vertical="center" shrinkToFit="1"/>
    </xf>
    <xf numFmtId="38" fontId="13" fillId="2" borderId="9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38" fontId="29" fillId="6" borderId="6" xfId="1" applyFont="1" applyFill="1" applyBorder="1" applyAlignment="1">
      <alignment horizontal="right" vertical="center" shrinkToFit="1"/>
    </xf>
    <xf numFmtId="38" fontId="8" fillId="5" borderId="6" xfId="1" applyFont="1" applyFill="1" applyBorder="1" applyAlignment="1">
      <alignment vertical="center" shrinkToFit="1"/>
    </xf>
    <xf numFmtId="38" fontId="13" fillId="5" borderId="6" xfId="1" applyFont="1" applyFill="1" applyBorder="1" applyAlignment="1">
      <alignment vertical="center" shrinkToFit="1"/>
    </xf>
    <xf numFmtId="181" fontId="8" fillId="5" borderId="6" xfId="0" applyNumberFormat="1" applyFont="1" applyFill="1" applyBorder="1" applyAlignment="1">
      <alignment horizontal="right" vertical="center"/>
    </xf>
    <xf numFmtId="178" fontId="12" fillId="5" borderId="6" xfId="0" applyNumberFormat="1" applyFont="1" applyFill="1" applyBorder="1" applyAlignment="1">
      <alignment horizontal="center" vertical="center" shrinkToFit="1"/>
    </xf>
    <xf numFmtId="178" fontId="12" fillId="5" borderId="6" xfId="0" applyNumberFormat="1" applyFont="1" applyFill="1" applyBorder="1" applyAlignment="1">
      <alignment horizontal="right" vertical="center" shrinkToFit="1"/>
    </xf>
    <xf numFmtId="178" fontId="13" fillId="5" borderId="6" xfId="0" applyNumberFormat="1" applyFont="1" applyFill="1" applyBorder="1" applyAlignment="1">
      <alignment horizontal="center" vertical="center" shrinkToFit="1"/>
    </xf>
    <xf numFmtId="38" fontId="29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/>
    </xf>
    <xf numFmtId="38" fontId="29" fillId="4" borderId="8" xfId="1" applyFont="1" applyFill="1" applyBorder="1" applyAlignment="1">
      <alignment horizontal="right" vertical="center" shrinkToFit="1"/>
    </xf>
    <xf numFmtId="38" fontId="8" fillId="2" borderId="8" xfId="1" applyFont="1" applyFill="1" applyBorder="1" applyAlignment="1">
      <alignment vertical="center" shrinkToFit="1"/>
    </xf>
    <xf numFmtId="38" fontId="13" fillId="2" borderId="8" xfId="1" applyFont="1" applyFill="1" applyBorder="1" applyAlignment="1">
      <alignment vertical="center" shrinkToFit="1"/>
    </xf>
    <xf numFmtId="0" fontId="8" fillId="5" borderId="47" xfId="0" applyFont="1" applyFill="1" applyBorder="1" applyAlignment="1">
      <alignment horizontal="distributed" vertical="center"/>
    </xf>
    <xf numFmtId="38" fontId="29" fillId="6" borderId="9" xfId="1" applyFont="1" applyFill="1" applyBorder="1" applyAlignment="1">
      <alignment horizontal="right" vertical="center" shrinkToFit="1"/>
    </xf>
    <xf numFmtId="38" fontId="8" fillId="5" borderId="9" xfId="1" applyFont="1" applyFill="1" applyBorder="1" applyAlignment="1">
      <alignment vertical="center" shrinkToFit="1"/>
    </xf>
    <xf numFmtId="38" fontId="13" fillId="5" borderId="9" xfId="1" applyFont="1" applyFill="1" applyBorder="1" applyAlignment="1">
      <alignment vertical="center" shrinkToFit="1"/>
    </xf>
    <xf numFmtId="181" fontId="8" fillId="5" borderId="9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distributed" vertical="center"/>
    </xf>
    <xf numFmtId="0" fontId="8" fillId="2" borderId="48" xfId="0" applyFont="1" applyFill="1" applyBorder="1" applyAlignment="1">
      <alignment horizontal="center" vertical="center"/>
    </xf>
    <xf numFmtId="38" fontId="30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horizontal="right" vertical="center" shrinkToFit="1"/>
    </xf>
    <xf numFmtId="38" fontId="13" fillId="2" borderId="6" xfId="1" applyFont="1" applyFill="1" applyBorder="1" applyAlignment="1">
      <alignment vertical="center" shrinkToFit="1"/>
    </xf>
    <xf numFmtId="0" fontId="8" fillId="5" borderId="47" xfId="0" applyFont="1" applyFill="1" applyBorder="1" applyAlignment="1">
      <alignment horizontal="center" vertical="center"/>
    </xf>
    <xf numFmtId="38" fontId="30" fillId="6" borderId="6" xfId="1" applyFont="1" applyFill="1" applyBorder="1" applyAlignment="1">
      <alignment horizontal="right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2" borderId="0" xfId="1" applyFont="1" applyFill="1" applyBorder="1" applyAlignment="1">
      <alignment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7" fontId="1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horizontal="distributed"/>
    </xf>
    <xf numFmtId="0" fontId="8" fillId="2" borderId="0" xfId="0" applyFont="1" applyFill="1" applyAlignment="1">
      <alignment horizontal="center" shrinkToFit="1"/>
    </xf>
    <xf numFmtId="0" fontId="8" fillId="2" borderId="0" xfId="0" applyFont="1" applyFill="1" applyAlignment="1">
      <alignment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5" borderId="49" xfId="0" applyFont="1" applyFill="1" applyBorder="1" applyAlignment="1">
      <alignment horizontal="distributed" vertical="center"/>
    </xf>
    <xf numFmtId="38" fontId="8" fillId="5" borderId="10" xfId="1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38" fontId="29" fillId="4" borderId="51" xfId="1" applyFont="1" applyFill="1" applyBorder="1" applyAlignment="1">
      <alignment horizontal="right" vertical="center" shrinkToFit="1"/>
    </xf>
    <xf numFmtId="0" fontId="8" fillId="5" borderId="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distributed" vertical="center"/>
    </xf>
    <xf numFmtId="0" fontId="8" fillId="5" borderId="6" xfId="0" applyFont="1" applyFill="1" applyBorder="1" applyAlignment="1">
      <alignment horizontal="distributed" vertical="center"/>
    </xf>
    <xf numFmtId="38" fontId="8" fillId="2" borderId="49" xfId="1" applyFont="1" applyFill="1" applyBorder="1" applyAlignment="1">
      <alignment vertical="center" shrinkToFit="1"/>
    </xf>
    <xf numFmtId="49" fontId="12" fillId="0" borderId="0" xfId="0" applyNumberFormat="1" applyFont="1" applyAlignment="1">
      <alignment horizontal="left" shrinkToFit="1"/>
    </xf>
    <xf numFmtId="0" fontId="31" fillId="2" borderId="0" xfId="0" applyFont="1" applyFill="1" applyAlignment="1">
      <alignment horizontal="distributed"/>
    </xf>
    <xf numFmtId="177" fontId="3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38" fontId="13" fillId="2" borderId="7" xfId="1" applyFont="1" applyFill="1" applyBorder="1" applyAlignment="1">
      <alignment vertical="center" shrinkToFit="1"/>
    </xf>
    <xf numFmtId="38" fontId="13" fillId="5" borderId="7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178" fontId="13" fillId="5" borderId="7" xfId="0" applyNumberFormat="1" applyFont="1" applyFill="1" applyBorder="1" applyAlignment="1">
      <alignment horizontal="center" vertical="center" shrinkToFit="1"/>
    </xf>
    <xf numFmtId="38" fontId="29" fillId="5" borderId="6" xfId="1" applyFont="1" applyFill="1" applyBorder="1" applyAlignment="1">
      <alignment horizontal="right" vertical="center" shrinkToFit="1"/>
    </xf>
    <xf numFmtId="38" fontId="13" fillId="2" borderId="32" xfId="1" applyFont="1" applyFill="1" applyBorder="1" applyAlignment="1">
      <alignment vertical="center" shrinkToFit="1"/>
    </xf>
    <xf numFmtId="38" fontId="29" fillId="5" borderId="9" xfId="1" applyFont="1" applyFill="1" applyBorder="1" applyAlignment="1">
      <alignment horizontal="right" vertical="center" shrinkToFit="1"/>
    </xf>
    <xf numFmtId="38" fontId="13" fillId="5" borderId="50" xfId="1" applyFont="1" applyFill="1" applyBorder="1" applyAlignment="1">
      <alignment vertical="center" shrinkToFit="1"/>
    </xf>
    <xf numFmtId="0" fontId="3" fillId="0" borderId="0" xfId="0" applyFont="1"/>
    <xf numFmtId="0" fontId="27" fillId="2" borderId="0" xfId="0" applyFont="1" applyFill="1" applyAlignment="1">
      <alignment vertical="center"/>
    </xf>
    <xf numFmtId="49" fontId="12" fillId="0" borderId="0" xfId="0" applyNumberFormat="1" applyFont="1" applyAlignment="1">
      <alignment horizontal="center" shrinkToFit="1"/>
    </xf>
    <xf numFmtId="176" fontId="12" fillId="0" borderId="0" xfId="0" applyNumberFormat="1" applyFont="1"/>
    <xf numFmtId="176" fontId="12" fillId="0" borderId="3" xfId="0" applyNumberFormat="1" applyFont="1" applyBorder="1"/>
    <xf numFmtId="0" fontId="8" fillId="5" borderId="9" xfId="0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26" fillId="0" borderId="0" xfId="3" applyFont="1"/>
    <xf numFmtId="0" fontId="27" fillId="0" borderId="0" xfId="3" applyFont="1"/>
    <xf numFmtId="0" fontId="27" fillId="0" borderId="0" xfId="3" applyFont="1" applyAlignment="1">
      <alignment shrinkToFit="1"/>
    </xf>
    <xf numFmtId="0" fontId="28" fillId="0" borderId="0" xfId="3" applyFont="1"/>
    <xf numFmtId="0" fontId="28" fillId="0" borderId="58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60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8" fillId="0" borderId="62" xfId="3" applyFont="1" applyBorder="1" applyAlignment="1">
      <alignment horizontal="center" vertical="center"/>
    </xf>
    <xf numFmtId="0" fontId="28" fillId="0" borderId="65" xfId="3" applyFont="1" applyBorder="1" applyAlignment="1">
      <alignment horizontal="center" shrinkToFit="1"/>
    </xf>
    <xf numFmtId="176" fontId="35" fillId="0" borderId="66" xfId="2" applyNumberFormat="1" applyFont="1" applyFill="1" applyBorder="1" applyAlignment="1">
      <alignment horizontal="right"/>
    </xf>
    <xf numFmtId="176" fontId="35" fillId="0" borderId="67" xfId="2" applyNumberFormat="1" applyFont="1" applyFill="1" applyBorder="1" applyAlignment="1">
      <alignment horizontal="right"/>
    </xf>
    <xf numFmtId="176" fontId="35" fillId="0" borderId="14" xfId="2" applyNumberFormat="1" applyFont="1" applyFill="1" applyBorder="1" applyAlignment="1">
      <alignment horizontal="right"/>
    </xf>
    <xf numFmtId="176" fontId="35" fillId="0" borderId="1" xfId="2" applyNumberFormat="1" applyFont="1" applyFill="1" applyBorder="1" applyAlignment="1">
      <alignment horizontal="right"/>
    </xf>
    <xf numFmtId="176" fontId="35" fillId="0" borderId="68" xfId="2" applyNumberFormat="1" applyFont="1" applyFill="1" applyBorder="1" applyAlignment="1">
      <alignment horizontal="right"/>
    </xf>
    <xf numFmtId="176" fontId="35" fillId="0" borderId="69" xfId="2" applyNumberFormat="1" applyFont="1" applyFill="1" applyBorder="1" applyAlignment="1">
      <alignment horizontal="right"/>
    </xf>
    <xf numFmtId="176" fontId="35" fillId="0" borderId="70" xfId="2" applyNumberFormat="1" applyFont="1" applyFill="1" applyBorder="1" applyAlignment="1">
      <alignment horizontal="right"/>
    </xf>
    <xf numFmtId="176" fontId="28" fillId="0" borderId="71" xfId="3" applyNumberFormat="1" applyFont="1" applyBorder="1"/>
    <xf numFmtId="176" fontId="36" fillId="0" borderId="1" xfId="3" applyNumberFormat="1" applyFont="1" applyBorder="1"/>
    <xf numFmtId="182" fontId="28" fillId="0" borderId="18" xfId="3" applyNumberFormat="1" applyFont="1" applyBorder="1" applyAlignment="1">
      <alignment shrinkToFit="1"/>
    </xf>
    <xf numFmtId="0" fontId="28" fillId="0" borderId="12" xfId="3" applyFont="1" applyBorder="1" applyAlignment="1">
      <alignment horizontal="center" shrinkToFit="1"/>
    </xf>
    <xf numFmtId="0" fontId="28" fillId="0" borderId="72" xfId="3" applyFont="1" applyBorder="1" applyAlignment="1">
      <alignment horizontal="center" shrinkToFit="1"/>
    </xf>
    <xf numFmtId="176" fontId="35" fillId="0" borderId="73" xfId="2" applyNumberFormat="1" applyFont="1" applyFill="1" applyBorder="1" applyAlignment="1">
      <alignment horizontal="right"/>
    </xf>
    <xf numFmtId="176" fontId="35" fillId="0" borderId="74" xfId="2" applyNumberFormat="1" applyFont="1" applyFill="1" applyBorder="1" applyAlignment="1">
      <alignment horizontal="right"/>
    </xf>
    <xf numFmtId="176" fontId="35" fillId="0" borderId="20" xfId="2" applyNumberFormat="1" applyFont="1" applyFill="1" applyBorder="1" applyAlignment="1">
      <alignment horizontal="right"/>
    </xf>
    <xf numFmtId="176" fontId="35" fillId="0" borderId="75" xfId="2" applyNumberFormat="1" applyFont="1" applyFill="1" applyBorder="1" applyAlignment="1">
      <alignment horizontal="right"/>
    </xf>
    <xf numFmtId="176" fontId="35" fillId="0" borderId="76" xfId="2" applyNumberFormat="1" applyFont="1" applyFill="1" applyBorder="1" applyAlignment="1">
      <alignment horizontal="right"/>
    </xf>
    <xf numFmtId="176" fontId="35" fillId="0" borderId="77" xfId="2" applyNumberFormat="1" applyFont="1" applyFill="1" applyBorder="1" applyAlignment="1">
      <alignment horizontal="right"/>
    </xf>
    <xf numFmtId="176" fontId="35" fillId="0" borderId="78" xfId="2" applyNumberFormat="1" applyFont="1" applyFill="1" applyBorder="1" applyAlignment="1">
      <alignment horizontal="right"/>
    </xf>
    <xf numFmtId="176" fontId="28" fillId="0" borderId="79" xfId="3" applyNumberFormat="1" applyFont="1" applyBorder="1"/>
    <xf numFmtId="176" fontId="36" fillId="0" borderId="75" xfId="3" applyNumberFormat="1" applyFont="1" applyBorder="1"/>
    <xf numFmtId="182" fontId="28" fillId="0" borderId="17" xfId="3" applyNumberFormat="1" applyFont="1" applyBorder="1" applyAlignment="1">
      <alignment shrinkToFit="1"/>
    </xf>
    <xf numFmtId="0" fontId="28" fillId="0" borderId="17" xfId="3" applyFont="1" applyBorder="1" applyAlignment="1">
      <alignment horizontal="center" shrinkToFit="1"/>
    </xf>
    <xf numFmtId="176" fontId="28" fillId="0" borderId="71" xfId="3" applyNumberFormat="1" applyFont="1" applyBorder="1" applyAlignment="1">
      <alignment shrinkToFit="1"/>
    </xf>
    <xf numFmtId="176" fontId="36" fillId="0" borderId="1" xfId="3" applyNumberFormat="1" applyFont="1" applyBorder="1" applyAlignment="1">
      <alignment shrinkToFit="1"/>
    </xf>
    <xf numFmtId="176" fontId="35" fillId="0" borderId="80" xfId="2" applyNumberFormat="1" applyFont="1" applyFill="1" applyBorder="1" applyAlignment="1">
      <alignment horizontal="right"/>
    </xf>
    <xf numFmtId="176" fontId="35" fillId="0" borderId="81" xfId="2" applyNumberFormat="1" applyFont="1" applyFill="1" applyBorder="1" applyAlignment="1">
      <alignment horizontal="right"/>
    </xf>
    <xf numFmtId="176" fontId="35" fillId="0" borderId="33" xfId="2" applyNumberFormat="1" applyFont="1" applyFill="1" applyBorder="1" applyAlignment="1">
      <alignment horizontal="right"/>
    </xf>
    <xf numFmtId="176" fontId="35" fillId="0" borderId="44" xfId="2" applyNumberFormat="1" applyFont="1" applyFill="1" applyBorder="1" applyAlignment="1">
      <alignment horizontal="right"/>
    </xf>
    <xf numFmtId="176" fontId="35" fillId="0" borderId="82" xfId="2" applyNumberFormat="1" applyFont="1" applyFill="1" applyBorder="1" applyAlignment="1">
      <alignment horizontal="right"/>
    </xf>
    <xf numFmtId="176" fontId="35" fillId="0" borderId="83" xfId="2" applyNumberFormat="1" applyFont="1" applyFill="1" applyBorder="1" applyAlignment="1">
      <alignment horizontal="right"/>
    </xf>
    <xf numFmtId="176" fontId="35" fillId="0" borderId="84" xfId="2" applyNumberFormat="1" applyFont="1" applyFill="1" applyBorder="1" applyAlignment="1">
      <alignment horizontal="right"/>
    </xf>
    <xf numFmtId="176" fontId="28" fillId="0" borderId="85" xfId="3" applyNumberFormat="1" applyFont="1" applyBorder="1"/>
    <xf numFmtId="176" fontId="36" fillId="0" borderId="44" xfId="3" applyNumberFormat="1" applyFont="1" applyBorder="1"/>
    <xf numFmtId="0" fontId="28" fillId="0" borderId="86" xfId="3" applyFont="1" applyBorder="1" applyAlignment="1">
      <alignment horizontal="center" shrinkToFit="1"/>
    </xf>
    <xf numFmtId="176" fontId="35" fillId="0" borderId="87" xfId="2" applyNumberFormat="1" applyFont="1" applyFill="1" applyBorder="1" applyAlignment="1">
      <alignment horizontal="right"/>
    </xf>
    <xf numFmtId="176" fontId="35" fillId="0" borderId="88" xfId="2" applyNumberFormat="1" applyFont="1" applyFill="1" applyBorder="1" applyAlignment="1">
      <alignment horizontal="right"/>
    </xf>
    <xf numFmtId="176" fontId="35" fillId="0" borderId="50" xfId="2" applyNumberFormat="1" applyFont="1" applyFill="1" applyBorder="1" applyAlignment="1">
      <alignment horizontal="right"/>
    </xf>
    <xf numFmtId="176" fontId="35" fillId="0" borderId="47" xfId="2" applyNumberFormat="1" applyFont="1" applyFill="1" applyBorder="1" applyAlignment="1">
      <alignment horizontal="right"/>
    </xf>
    <xf numFmtId="176" fontId="35" fillId="0" borderId="89" xfId="2" applyNumberFormat="1" applyFont="1" applyFill="1" applyBorder="1" applyAlignment="1">
      <alignment horizontal="right"/>
    </xf>
    <xf numFmtId="176" fontId="35" fillId="0" borderId="90" xfId="2" applyNumberFormat="1" applyFont="1" applyFill="1" applyBorder="1" applyAlignment="1">
      <alignment horizontal="right"/>
    </xf>
    <xf numFmtId="176" fontId="35" fillId="0" borderId="91" xfId="2" applyNumberFormat="1" applyFont="1" applyFill="1" applyBorder="1" applyAlignment="1">
      <alignment horizontal="right"/>
    </xf>
    <xf numFmtId="176" fontId="28" fillId="0" borderId="92" xfId="3" applyNumberFormat="1" applyFont="1" applyBorder="1"/>
    <xf numFmtId="176" fontId="36" fillId="0" borderId="47" xfId="3" applyNumberFormat="1" applyFont="1" applyBorder="1"/>
    <xf numFmtId="182" fontId="28" fillId="0" borderId="93" xfId="3" applyNumberFormat="1" applyFont="1" applyBorder="1" applyAlignment="1">
      <alignment shrinkToFit="1"/>
    </xf>
    <xf numFmtId="0" fontId="28" fillId="0" borderId="9" xfId="3" applyFont="1" applyBorder="1" applyAlignment="1">
      <alignment horizontal="center" shrinkToFit="1"/>
    </xf>
    <xf numFmtId="0" fontId="28" fillId="7" borderId="28" xfId="3" applyFont="1" applyFill="1" applyBorder="1" applyAlignment="1">
      <alignment horizontal="center" shrinkToFit="1"/>
    </xf>
    <xf numFmtId="176" fontId="37" fillId="7" borderId="94" xfId="2" applyNumberFormat="1" applyFont="1" applyFill="1" applyBorder="1" applyAlignment="1">
      <alignment horizontal="right"/>
    </xf>
    <xf numFmtId="176" fontId="37" fillId="7" borderId="95" xfId="2" applyNumberFormat="1" applyFont="1" applyFill="1" applyBorder="1" applyAlignment="1">
      <alignment horizontal="right"/>
    </xf>
    <xf numFmtId="176" fontId="37" fillId="7" borderId="7" xfId="2" applyNumberFormat="1" applyFont="1" applyFill="1" applyBorder="1" applyAlignment="1">
      <alignment horizontal="right"/>
    </xf>
    <xf numFmtId="176" fontId="37" fillId="7" borderId="4" xfId="2" applyNumberFormat="1" applyFont="1" applyFill="1" applyBorder="1" applyAlignment="1">
      <alignment horizontal="right"/>
    </xf>
    <xf numFmtId="176" fontId="37" fillId="7" borderId="96" xfId="2" applyNumberFormat="1" applyFont="1" applyFill="1" applyBorder="1" applyAlignment="1">
      <alignment horizontal="right"/>
    </xf>
    <xf numFmtId="176" fontId="37" fillId="7" borderId="97" xfId="2" applyNumberFormat="1" applyFont="1" applyFill="1" applyBorder="1" applyAlignment="1">
      <alignment horizontal="right"/>
    </xf>
    <xf numFmtId="176" fontId="37" fillId="7" borderId="98" xfId="2" applyNumberFormat="1" applyFont="1" applyFill="1" applyBorder="1" applyAlignment="1">
      <alignment horizontal="right"/>
    </xf>
    <xf numFmtId="176" fontId="28" fillId="7" borderId="92" xfId="3" applyNumberFormat="1" applyFont="1" applyFill="1" applyBorder="1" applyAlignment="1">
      <alignment shrinkToFit="1"/>
    </xf>
    <xf numFmtId="176" fontId="36" fillId="7" borderId="47" xfId="3" applyNumberFormat="1" applyFont="1" applyFill="1" applyBorder="1" applyAlignment="1">
      <alignment shrinkToFit="1"/>
    </xf>
    <xf numFmtId="182" fontId="28" fillId="7" borderId="6" xfId="3" applyNumberFormat="1" applyFont="1" applyFill="1" applyBorder="1" applyAlignment="1">
      <alignment shrinkToFit="1"/>
    </xf>
    <xf numFmtId="0" fontId="28" fillId="7" borderId="6" xfId="3" applyFont="1" applyFill="1" applyBorder="1" applyAlignment="1">
      <alignment horizontal="center" shrinkToFit="1"/>
    </xf>
    <xf numFmtId="0" fontId="28" fillId="0" borderId="99" xfId="3" applyFont="1" applyBorder="1" applyAlignment="1">
      <alignment horizontal="center" shrinkToFit="1"/>
    </xf>
    <xf numFmtId="176" fontId="35" fillId="0" borderId="100" xfId="2" applyNumberFormat="1" applyFont="1" applyFill="1" applyBorder="1" applyAlignment="1">
      <alignment horizontal="right"/>
    </xf>
    <xf numFmtId="176" fontId="35" fillId="0" borderId="101" xfId="2" applyNumberFormat="1" applyFont="1" applyFill="1" applyBorder="1" applyAlignment="1">
      <alignment horizontal="right"/>
    </xf>
    <xf numFmtId="176" fontId="35" fillId="0" borderId="13" xfId="2" applyNumberFormat="1" applyFont="1" applyFill="1" applyBorder="1" applyAlignment="1">
      <alignment horizontal="right"/>
    </xf>
    <xf numFmtId="176" fontId="35" fillId="0" borderId="49" xfId="2" applyNumberFormat="1" applyFont="1" applyFill="1" applyBorder="1" applyAlignment="1">
      <alignment horizontal="right"/>
    </xf>
    <xf numFmtId="176" fontId="35" fillId="0" borderId="102" xfId="2" applyNumberFormat="1" applyFont="1" applyFill="1" applyBorder="1" applyAlignment="1">
      <alignment horizontal="right"/>
    </xf>
    <xf numFmtId="176" fontId="35" fillId="0" borderId="103" xfId="2" applyNumberFormat="1" applyFont="1" applyFill="1" applyBorder="1" applyAlignment="1">
      <alignment horizontal="right"/>
    </xf>
    <xf numFmtId="176" fontId="35" fillId="0" borderId="104" xfId="2" applyNumberFormat="1" applyFont="1" applyFill="1" applyBorder="1" applyAlignment="1">
      <alignment horizontal="right"/>
    </xf>
    <xf numFmtId="182" fontId="28" fillId="0" borderId="105" xfId="3" applyNumberFormat="1" applyFont="1" applyBorder="1" applyAlignment="1">
      <alignment shrinkToFit="1"/>
    </xf>
    <xf numFmtId="0" fontId="28" fillId="0" borderId="10" xfId="3" applyFont="1" applyBorder="1" applyAlignment="1">
      <alignment horizontal="center" shrinkToFit="1"/>
    </xf>
    <xf numFmtId="176" fontId="37" fillId="7" borderId="39" xfId="2" applyNumberFormat="1" applyFont="1" applyFill="1" applyBorder="1" applyAlignment="1">
      <alignment horizontal="right" shrinkToFit="1"/>
    </xf>
    <xf numFmtId="176" fontId="38" fillId="7" borderId="4" xfId="2" applyNumberFormat="1" applyFont="1" applyFill="1" applyBorder="1" applyAlignment="1">
      <alignment horizontal="right" shrinkToFit="1"/>
    </xf>
    <xf numFmtId="0" fontId="28" fillId="7" borderId="99" xfId="3" applyFont="1" applyFill="1" applyBorder="1" applyAlignment="1">
      <alignment horizontal="center" shrinkToFit="1"/>
    </xf>
    <xf numFmtId="176" fontId="37" fillId="7" borderId="100" xfId="2" applyNumberFormat="1" applyFont="1" applyFill="1" applyBorder="1" applyAlignment="1">
      <alignment horizontal="right"/>
    </xf>
    <xf numFmtId="176" fontId="37" fillId="7" borderId="101" xfId="2" applyNumberFormat="1" applyFont="1" applyFill="1" applyBorder="1" applyAlignment="1">
      <alignment horizontal="right"/>
    </xf>
    <xf numFmtId="176" fontId="37" fillId="7" borderId="13" xfId="2" applyNumberFormat="1" applyFont="1" applyFill="1" applyBorder="1" applyAlignment="1">
      <alignment horizontal="right"/>
    </xf>
    <xf numFmtId="176" fontId="37" fillId="7" borderId="49" xfId="2" applyNumberFormat="1" applyFont="1" applyFill="1" applyBorder="1" applyAlignment="1">
      <alignment horizontal="right"/>
    </xf>
    <xf numFmtId="176" fontId="37" fillId="7" borderId="102" xfId="2" applyNumberFormat="1" applyFont="1" applyFill="1" applyBorder="1" applyAlignment="1">
      <alignment horizontal="right"/>
    </xf>
    <xf numFmtId="176" fontId="37" fillId="7" borderId="103" xfId="2" applyNumberFormat="1" applyFont="1" applyFill="1" applyBorder="1" applyAlignment="1">
      <alignment horizontal="right"/>
    </xf>
    <xf numFmtId="176" fontId="37" fillId="7" borderId="104" xfId="2" applyNumberFormat="1" applyFont="1" applyFill="1" applyBorder="1" applyAlignment="1">
      <alignment horizontal="right"/>
    </xf>
    <xf numFmtId="176" fontId="28" fillId="7" borderId="71" xfId="3" applyNumberFormat="1" applyFont="1" applyFill="1" applyBorder="1" applyAlignment="1">
      <alignment shrinkToFit="1"/>
    </xf>
    <xf numFmtId="176" fontId="36" fillId="7" borderId="1" xfId="3" applyNumberFormat="1" applyFont="1" applyFill="1" applyBorder="1" applyAlignment="1">
      <alignment shrinkToFit="1"/>
    </xf>
    <xf numFmtId="182" fontId="28" fillId="7" borderId="10" xfId="3" applyNumberFormat="1" applyFont="1" applyFill="1" applyBorder="1" applyAlignment="1">
      <alignment shrinkToFit="1"/>
    </xf>
    <xf numFmtId="0" fontId="28" fillId="7" borderId="10" xfId="3" applyFont="1" applyFill="1" applyBorder="1" applyAlignment="1">
      <alignment horizontal="center" wrapText="1" shrinkToFit="1"/>
    </xf>
    <xf numFmtId="0" fontId="28" fillId="0" borderId="106" xfId="3" applyFont="1" applyBorder="1" applyAlignment="1">
      <alignment horizontal="center" shrinkToFit="1"/>
    </xf>
    <xf numFmtId="176" fontId="28" fillId="0" borderId="107" xfId="5" applyNumberFormat="1" applyFont="1" applyBorder="1" applyAlignment="1">
      <alignment shrinkToFit="1"/>
    </xf>
    <xf numFmtId="176" fontId="28" fillId="0" borderId="108" xfId="5" applyNumberFormat="1" applyFont="1" applyBorder="1" applyAlignment="1">
      <alignment shrinkToFit="1"/>
    </xf>
    <xf numFmtId="176" fontId="28" fillId="0" borderId="109" xfId="5" applyNumberFormat="1" applyFont="1" applyBorder="1" applyAlignment="1">
      <alignment shrinkToFit="1"/>
    </xf>
    <xf numFmtId="176" fontId="28" fillId="0" borderId="110" xfId="5" applyNumberFormat="1" applyFont="1" applyBorder="1" applyAlignment="1">
      <alignment shrinkToFit="1"/>
    </xf>
    <xf numFmtId="176" fontId="28" fillId="0" borderId="111" xfId="5" applyNumberFormat="1" applyFont="1" applyBorder="1" applyAlignment="1">
      <alignment shrinkToFit="1"/>
    </xf>
    <xf numFmtId="176" fontId="28" fillId="0" borderId="112" xfId="5" applyNumberFormat="1" applyFont="1" applyBorder="1" applyAlignment="1">
      <alignment shrinkToFit="1"/>
    </xf>
    <xf numFmtId="176" fontId="28" fillId="0" borderId="113" xfId="5" applyNumberFormat="1" applyFont="1" applyBorder="1" applyAlignment="1">
      <alignment shrinkToFit="1"/>
    </xf>
    <xf numFmtId="176" fontId="28" fillId="0" borderId="114" xfId="5" applyNumberFormat="1" applyFont="1" applyBorder="1" applyAlignment="1">
      <alignment shrinkToFit="1"/>
    </xf>
    <xf numFmtId="176" fontId="28" fillId="0" borderId="115" xfId="3" applyNumberFormat="1" applyFont="1" applyBorder="1" applyAlignment="1">
      <alignment shrinkToFit="1"/>
    </xf>
    <xf numFmtId="176" fontId="36" fillId="0" borderId="116" xfId="3" applyNumberFormat="1" applyFont="1" applyBorder="1" applyAlignment="1">
      <alignment shrinkToFit="1"/>
    </xf>
    <xf numFmtId="182" fontId="28" fillId="0" borderId="51" xfId="3" applyNumberFormat="1" applyFont="1" applyBorder="1" applyAlignment="1">
      <alignment shrinkToFit="1"/>
    </xf>
    <xf numFmtId="0" fontId="28" fillId="0" borderId="51" xfId="3" applyFont="1" applyBorder="1" applyAlignment="1">
      <alignment horizontal="center" shrinkToFit="1"/>
    </xf>
    <xf numFmtId="0" fontId="28" fillId="0" borderId="0" xfId="3" applyFont="1" applyAlignment="1">
      <alignment horizontal="center" shrinkToFit="1"/>
    </xf>
    <xf numFmtId="176" fontId="28" fillId="0" borderId="0" xfId="5" applyNumberFormat="1" applyFont="1" applyAlignment="1">
      <alignment shrinkToFit="1"/>
    </xf>
    <xf numFmtId="176" fontId="28" fillId="0" borderId="54" xfId="5" applyNumberFormat="1" applyFont="1" applyBorder="1" applyAlignment="1">
      <alignment shrinkToFit="1"/>
    </xf>
    <xf numFmtId="176" fontId="28" fillId="0" borderId="0" xfId="3" applyNumberFormat="1" applyFont="1" applyAlignment="1">
      <alignment shrinkToFit="1"/>
    </xf>
    <xf numFmtId="176" fontId="36" fillId="0" borderId="0" xfId="3" applyNumberFormat="1" applyFont="1" applyAlignment="1">
      <alignment shrinkToFit="1"/>
    </xf>
    <xf numFmtId="182" fontId="28" fillId="0" borderId="0" xfId="3" applyNumberFormat="1" applyFont="1" applyAlignment="1">
      <alignment shrinkToFit="1"/>
    </xf>
    <xf numFmtId="0" fontId="31" fillId="0" borderId="0" xfId="3" applyFont="1"/>
    <xf numFmtId="0" fontId="39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horizontal="center" vertical="center"/>
    </xf>
    <xf numFmtId="0" fontId="33" fillId="0" borderId="8" xfId="3" applyFont="1" applyBorder="1" applyAlignment="1">
      <alignment horizontal="center" vertical="center" shrinkToFit="1"/>
    </xf>
    <xf numFmtId="0" fontId="33" fillId="0" borderId="11" xfId="3" applyFont="1" applyBorder="1" applyAlignment="1">
      <alignment horizontal="center" vertical="center" shrinkToFit="1"/>
    </xf>
    <xf numFmtId="0" fontId="33" fillId="0" borderId="59" xfId="3" applyFont="1" applyBorder="1" applyAlignment="1">
      <alignment horizontal="center" vertical="center" shrinkToFit="1"/>
    </xf>
    <xf numFmtId="0" fontId="43" fillId="0" borderId="59" xfId="3" applyFont="1" applyBorder="1" applyAlignment="1">
      <alignment horizontal="center" vertical="center" wrapText="1"/>
    </xf>
    <xf numFmtId="0" fontId="33" fillId="0" borderId="117" xfId="3" applyFont="1" applyBorder="1" applyAlignment="1">
      <alignment horizontal="center" vertical="center"/>
    </xf>
    <xf numFmtId="0" fontId="31" fillId="0" borderId="0" xfId="3" applyFont="1" applyAlignment="1">
      <alignment vertical="center"/>
    </xf>
    <xf numFmtId="0" fontId="5" fillId="0" borderId="12" xfId="3" applyFont="1" applyBorder="1" applyAlignment="1">
      <alignment horizontal="center" vertical="center" shrinkToFit="1"/>
    </xf>
    <xf numFmtId="176" fontId="5" fillId="0" borderId="1" xfId="3" applyNumberFormat="1" applyFont="1" applyBorder="1" applyAlignment="1">
      <alignment vertical="center"/>
    </xf>
    <xf numFmtId="176" fontId="5" fillId="0" borderId="67" xfId="3" applyNumberFormat="1" applyFont="1" applyBorder="1" applyAlignment="1">
      <alignment vertical="center"/>
    </xf>
    <xf numFmtId="176" fontId="5" fillId="0" borderId="118" xfId="3" applyNumberFormat="1" applyFont="1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17" xfId="3" applyFont="1" applyBorder="1" applyAlignment="1">
      <alignment horizontal="center" vertical="center" shrinkToFit="1"/>
    </xf>
    <xf numFmtId="176" fontId="5" fillId="0" borderId="75" xfId="3" applyNumberFormat="1" applyFont="1" applyBorder="1" applyAlignment="1">
      <alignment vertical="center"/>
    </xf>
    <xf numFmtId="176" fontId="5" fillId="0" borderId="74" xfId="3" applyNumberFormat="1" applyFont="1" applyBorder="1" applyAlignment="1">
      <alignment vertical="center"/>
    </xf>
    <xf numFmtId="176" fontId="5" fillId="0" borderId="119" xfId="3" applyNumberFormat="1" applyFont="1" applyBorder="1" applyAlignment="1">
      <alignment vertical="center"/>
    </xf>
    <xf numFmtId="183" fontId="31" fillId="0" borderId="0" xfId="3" applyNumberFormat="1" applyFont="1" applyAlignment="1">
      <alignment vertical="center"/>
    </xf>
    <xf numFmtId="0" fontId="5" fillId="0" borderId="10" xfId="3" applyFont="1" applyBorder="1" applyAlignment="1">
      <alignment horizontal="center" vertical="center" shrinkToFit="1"/>
    </xf>
    <xf numFmtId="176" fontId="5" fillId="0" borderId="49" xfId="3" applyNumberFormat="1" applyFont="1" applyBorder="1" applyAlignment="1">
      <alignment vertical="center"/>
    </xf>
    <xf numFmtId="176" fontId="5" fillId="0" borderId="101" xfId="3" applyNumberFormat="1" applyFont="1" applyBorder="1" applyAlignment="1">
      <alignment vertical="center"/>
    </xf>
    <xf numFmtId="176" fontId="5" fillId="0" borderId="121" xfId="3" applyNumberFormat="1" applyFont="1" applyBorder="1" applyAlignment="1">
      <alignment vertical="center"/>
    </xf>
    <xf numFmtId="176" fontId="5" fillId="0" borderId="122" xfId="3" applyNumberFormat="1" applyFont="1" applyBorder="1" applyAlignment="1">
      <alignment vertical="center"/>
    </xf>
    <xf numFmtId="183" fontId="5" fillId="0" borderId="123" xfId="3" applyNumberFormat="1" applyFont="1" applyBorder="1" applyAlignment="1">
      <alignment vertical="center"/>
    </xf>
    <xf numFmtId="183" fontId="5" fillId="0" borderId="74" xfId="3" applyNumberFormat="1" applyFont="1" applyBorder="1" applyAlignment="1">
      <alignment vertical="center"/>
    </xf>
    <xf numFmtId="0" fontId="5" fillId="0" borderId="9" xfId="3" applyFont="1" applyBorder="1" applyAlignment="1">
      <alignment horizontal="center" vertical="center" shrinkToFit="1"/>
    </xf>
    <xf numFmtId="176" fontId="5" fillId="0" borderId="47" xfId="3" applyNumberFormat="1" applyFont="1" applyBorder="1" applyAlignment="1">
      <alignment vertical="center"/>
    </xf>
    <xf numFmtId="176" fontId="5" fillId="0" borderId="88" xfId="3" applyNumberFormat="1" applyFont="1" applyBorder="1" applyAlignment="1">
      <alignment vertical="center"/>
    </xf>
    <xf numFmtId="176" fontId="5" fillId="0" borderId="124" xfId="3" applyNumberFormat="1" applyFont="1" applyBorder="1" applyAlignment="1">
      <alignment vertical="center"/>
    </xf>
    <xf numFmtId="183" fontId="33" fillId="0" borderId="51" xfId="3" applyNumberFormat="1" applyFont="1" applyBorder="1" applyAlignment="1">
      <alignment horizontal="center" vertical="center" shrinkToFit="1"/>
    </xf>
    <xf numFmtId="183" fontId="33" fillId="0" borderId="48" xfId="3" applyNumberFormat="1" applyFont="1" applyBorder="1" applyAlignment="1">
      <alignment vertical="center" shrinkToFit="1"/>
    </xf>
    <xf numFmtId="183" fontId="33" fillId="0" borderId="125" xfId="3" applyNumberFormat="1" applyFont="1" applyBorder="1" applyAlignment="1">
      <alignment vertical="center" shrinkToFit="1"/>
    </xf>
    <xf numFmtId="183" fontId="33" fillId="0" borderId="126" xfId="3" applyNumberFormat="1" applyFont="1" applyBorder="1" applyAlignment="1">
      <alignment vertical="center" shrinkToFit="1"/>
    </xf>
    <xf numFmtId="183" fontId="33" fillId="0" borderId="127" xfId="3" applyNumberFormat="1" applyFont="1" applyBorder="1" applyAlignment="1">
      <alignment vertical="center"/>
    </xf>
    <xf numFmtId="0" fontId="5" fillId="0" borderId="0" xfId="3" applyFont="1"/>
    <xf numFmtId="176" fontId="27" fillId="0" borderId="0" xfId="3" applyNumberFormat="1" applyFont="1"/>
    <xf numFmtId="0" fontId="44" fillId="0" borderId="0" xfId="3" applyFont="1" applyAlignment="1">
      <alignment horizontal="left" vertical="center"/>
    </xf>
    <xf numFmtId="0" fontId="45" fillId="0" borderId="0" xfId="3" applyFont="1" applyAlignment="1">
      <alignment vertical="center"/>
    </xf>
    <xf numFmtId="0" fontId="45" fillId="0" borderId="0" xfId="3" applyFont="1" applyAlignment="1">
      <alignment horizontal="center" vertical="center"/>
    </xf>
    <xf numFmtId="38" fontId="45" fillId="0" borderId="0" xfId="1" applyFont="1" applyFill="1" applyAlignment="1">
      <alignment vertical="center"/>
    </xf>
    <xf numFmtId="0" fontId="45" fillId="0" borderId="0" xfId="3" applyFont="1" applyAlignment="1">
      <alignment horizontal="right" vertical="center"/>
    </xf>
    <xf numFmtId="0" fontId="16" fillId="0" borderId="0" xfId="3" applyAlignment="1">
      <alignment horizontal="left" vertical="center"/>
    </xf>
    <xf numFmtId="0" fontId="16" fillId="0" borderId="0" xfId="3" applyAlignment="1">
      <alignment vertical="center"/>
    </xf>
    <xf numFmtId="0" fontId="16" fillId="0" borderId="0" xfId="3" applyAlignment="1">
      <alignment horizontal="center" vertical="center"/>
    </xf>
    <xf numFmtId="38" fontId="16" fillId="0" borderId="0" xfId="1" applyFont="1" applyFill="1" applyAlignment="1">
      <alignment vertical="center"/>
    </xf>
    <xf numFmtId="0" fontId="16" fillId="0" borderId="0" xfId="3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46" fillId="0" borderId="0" xfId="3" applyFont="1" applyAlignment="1">
      <alignment vertical="center"/>
    </xf>
    <xf numFmtId="0" fontId="46" fillId="0" borderId="0" xfId="3" applyFont="1" applyAlignment="1">
      <alignment horizontal="center" vertical="center"/>
    </xf>
    <xf numFmtId="38" fontId="46" fillId="0" borderId="0" xfId="1" applyFont="1" applyFill="1" applyAlignment="1">
      <alignment vertical="center"/>
    </xf>
    <xf numFmtId="38" fontId="46" fillId="0" borderId="3" xfId="1" applyFont="1" applyFill="1" applyBorder="1" applyAlignment="1">
      <alignment vertical="center"/>
    </xf>
    <xf numFmtId="0" fontId="46" fillId="0" borderId="0" xfId="3" applyFont="1" applyAlignment="1">
      <alignment horizontal="right" vertical="center"/>
    </xf>
    <xf numFmtId="0" fontId="46" fillId="0" borderId="49" xfId="3" applyFont="1" applyBorder="1" applyAlignment="1">
      <alignment horizontal="center" vertical="center"/>
    </xf>
    <xf numFmtId="184" fontId="46" fillId="0" borderId="10" xfId="3" applyNumberFormat="1" applyFont="1" applyBorder="1" applyAlignment="1">
      <alignment horizontal="center" vertical="center"/>
    </xf>
    <xf numFmtId="184" fontId="46" fillId="0" borderId="2" xfId="3" applyNumberFormat="1" applyFont="1" applyBorder="1" applyAlignment="1">
      <alignment horizontal="center" vertical="center"/>
    </xf>
    <xf numFmtId="184" fontId="46" fillId="0" borderId="13" xfId="3" applyNumberFormat="1" applyFont="1" applyBorder="1" applyAlignment="1">
      <alignment horizontal="center" vertical="center"/>
    </xf>
    <xf numFmtId="38" fontId="46" fillId="0" borderId="2" xfId="1" applyFont="1" applyFill="1" applyBorder="1" applyAlignment="1">
      <alignment horizontal="center" vertical="center"/>
    </xf>
    <xf numFmtId="38" fontId="46" fillId="0" borderId="10" xfId="1" applyFont="1" applyFill="1" applyBorder="1" applyAlignment="1">
      <alignment horizontal="center" vertical="center"/>
    </xf>
    <xf numFmtId="176" fontId="46" fillId="0" borderId="6" xfId="1" applyNumberFormat="1" applyFont="1" applyFill="1" applyBorder="1" applyAlignment="1" applyProtection="1">
      <alignment horizontal="center" vertical="center"/>
    </xf>
    <xf numFmtId="0" fontId="46" fillId="0" borderId="122" xfId="6" applyFont="1" applyBorder="1" applyAlignment="1" applyProtection="1">
      <alignment horizontal="left" vertical="center" shrinkToFit="1"/>
      <protection locked="0"/>
    </xf>
    <xf numFmtId="0" fontId="46" fillId="0" borderId="128" xfId="6" applyFont="1" applyBorder="1" applyAlignment="1" applyProtection="1">
      <alignment horizontal="center" vertical="center" shrinkToFit="1"/>
      <protection locked="0"/>
    </xf>
    <xf numFmtId="0" fontId="46" fillId="0" borderId="129" xfId="6" applyFont="1" applyBorder="1" applyAlignment="1" applyProtection="1">
      <alignment horizontal="center" vertical="center" shrinkToFit="1"/>
      <protection locked="0"/>
    </xf>
    <xf numFmtId="0" fontId="46" fillId="0" borderId="105" xfId="6" applyFont="1" applyBorder="1" applyAlignment="1" applyProtection="1">
      <alignment vertical="center"/>
      <protection locked="0"/>
    </xf>
    <xf numFmtId="38" fontId="46" fillId="0" borderId="105" xfId="1" applyFont="1" applyFill="1" applyBorder="1" applyAlignment="1" applyProtection="1">
      <alignment vertical="center"/>
      <protection locked="0"/>
    </xf>
    <xf numFmtId="38" fontId="46" fillId="0" borderId="105" xfId="1" applyFont="1" applyFill="1" applyBorder="1" applyAlignment="1" applyProtection="1">
      <alignment vertical="center"/>
    </xf>
    <xf numFmtId="185" fontId="46" fillId="0" borderId="130" xfId="7" applyNumberFormat="1" applyFont="1" applyFill="1" applyBorder="1" applyAlignment="1">
      <alignment horizontal="right" vertical="center"/>
    </xf>
    <xf numFmtId="186" fontId="46" fillId="0" borderId="0" xfId="3" applyNumberFormat="1" applyFont="1" applyAlignment="1">
      <alignment vertical="center"/>
    </xf>
    <xf numFmtId="187" fontId="46" fillId="0" borderId="0" xfId="3" applyNumberFormat="1" applyFont="1" applyAlignment="1">
      <alignment vertical="center"/>
    </xf>
    <xf numFmtId="0" fontId="46" fillId="0" borderId="131" xfId="6" applyFont="1" applyBorder="1" applyAlignment="1" applyProtection="1">
      <alignment horizontal="left" vertical="center" shrinkToFit="1"/>
      <protection locked="0"/>
    </xf>
    <xf numFmtId="0" fontId="46" fillId="0" borderId="74" xfId="6" applyFont="1" applyBorder="1" applyAlignment="1" applyProtection="1">
      <alignment horizontal="center" vertical="center" shrinkToFit="1"/>
      <protection locked="0"/>
    </xf>
    <xf numFmtId="0" fontId="46" fillId="0" borderId="76" xfId="6" applyFont="1" applyBorder="1" applyAlignment="1" applyProtection="1">
      <alignment horizontal="center" vertical="center" shrinkToFit="1"/>
      <protection locked="0"/>
    </xf>
    <xf numFmtId="0" fontId="46" fillId="0" borderId="17" xfId="6" applyFont="1" applyBorder="1" applyAlignment="1" applyProtection="1">
      <alignment vertical="center"/>
      <protection locked="0"/>
    </xf>
    <xf numFmtId="38" fontId="46" fillId="0" borderId="17" xfId="1" applyFont="1" applyFill="1" applyBorder="1" applyAlignment="1" applyProtection="1">
      <alignment vertical="center"/>
      <protection locked="0"/>
    </xf>
    <xf numFmtId="38" fontId="46" fillId="0" borderId="17" xfId="1" applyFont="1" applyFill="1" applyBorder="1" applyAlignment="1" applyProtection="1">
      <alignment vertical="center"/>
    </xf>
    <xf numFmtId="185" fontId="46" fillId="0" borderId="20" xfId="7" applyNumberFormat="1" applyFont="1" applyFill="1" applyBorder="1" applyAlignment="1">
      <alignment horizontal="right" vertical="center"/>
    </xf>
    <xf numFmtId="0" fontId="46" fillId="0" borderId="132" xfId="6" applyFont="1" applyBorder="1" applyAlignment="1" applyProtection="1">
      <alignment horizontal="left" vertical="center" shrinkToFit="1"/>
      <protection locked="0"/>
    </xf>
    <xf numFmtId="0" fontId="46" fillId="0" borderId="133" xfId="6" applyFont="1" applyBorder="1" applyAlignment="1" applyProtection="1">
      <alignment horizontal="center" vertical="center" shrinkToFit="1"/>
      <protection locked="0"/>
    </xf>
    <xf numFmtId="0" fontId="46" fillId="0" borderId="134" xfId="6" applyFont="1" applyBorder="1" applyAlignment="1" applyProtection="1">
      <alignment horizontal="center" vertical="center" shrinkToFit="1"/>
      <protection locked="0"/>
    </xf>
    <xf numFmtId="0" fontId="46" fillId="0" borderId="34" xfId="6" applyFont="1" applyBorder="1" applyAlignment="1" applyProtection="1">
      <alignment vertical="center"/>
      <protection locked="0"/>
    </xf>
    <xf numFmtId="38" fontId="46" fillId="0" borderId="34" xfId="1" applyFont="1" applyFill="1" applyBorder="1" applyAlignment="1" applyProtection="1">
      <alignment vertical="center"/>
      <protection locked="0"/>
    </xf>
    <xf numFmtId="38" fontId="46" fillId="0" borderId="34" xfId="1" applyFont="1" applyFill="1" applyBorder="1" applyAlignment="1" applyProtection="1">
      <alignment vertical="center"/>
    </xf>
    <xf numFmtId="185" fontId="46" fillId="0" borderId="135" xfId="7" applyNumberFormat="1" applyFont="1" applyFill="1" applyBorder="1" applyAlignment="1">
      <alignment horizontal="right" vertical="center"/>
    </xf>
    <xf numFmtId="0" fontId="46" fillId="0" borderId="136" xfId="6" applyFont="1" applyBorder="1" applyAlignment="1" applyProtection="1">
      <alignment horizontal="left" vertical="center" shrinkToFit="1"/>
      <protection locked="0"/>
    </xf>
    <xf numFmtId="0" fontId="46" fillId="0" borderId="137" xfId="6" applyFont="1" applyBorder="1" applyAlignment="1" applyProtection="1">
      <alignment horizontal="center" vertical="center" shrinkToFit="1"/>
      <protection locked="0"/>
    </xf>
    <xf numFmtId="0" fontId="46" fillId="0" borderId="138" xfId="6" applyFont="1" applyBorder="1" applyAlignment="1" applyProtection="1">
      <alignment horizontal="center" vertical="center" shrinkToFit="1"/>
      <protection locked="0"/>
    </xf>
    <xf numFmtId="0" fontId="46" fillId="0" borderId="93" xfId="6" applyFont="1" applyBorder="1" applyAlignment="1" applyProtection="1">
      <alignment vertical="center"/>
      <protection locked="0"/>
    </xf>
    <xf numFmtId="38" fontId="46" fillId="0" borderId="93" xfId="1" applyFont="1" applyFill="1" applyBorder="1" applyAlignment="1" applyProtection="1">
      <alignment vertical="center"/>
    </xf>
    <xf numFmtId="185" fontId="46" fillId="0" borderId="139" xfId="7" applyNumberFormat="1" applyFont="1" applyFill="1" applyBorder="1" applyAlignment="1">
      <alignment horizontal="right" vertical="center"/>
    </xf>
    <xf numFmtId="0" fontId="46" fillId="0" borderId="136" xfId="3" applyFont="1" applyBorder="1" applyAlignment="1">
      <alignment horizontal="left" vertical="center" shrinkToFit="1"/>
    </xf>
    <xf numFmtId="0" fontId="46" fillId="0" borderId="137" xfId="3" applyFont="1" applyBorder="1" applyAlignment="1">
      <alignment horizontal="center" vertical="center" shrinkToFit="1"/>
    </xf>
    <xf numFmtId="0" fontId="46" fillId="0" borderId="138" xfId="3" applyFont="1" applyBorder="1" applyAlignment="1">
      <alignment horizontal="center" vertical="center" shrinkToFit="1"/>
    </xf>
    <xf numFmtId="38" fontId="46" fillId="0" borderId="93" xfId="1" applyFont="1" applyFill="1" applyBorder="1" applyAlignment="1">
      <alignment vertical="center"/>
    </xf>
    <xf numFmtId="38" fontId="46" fillId="0" borderId="17" xfId="1" applyFont="1" applyFill="1" applyBorder="1" applyAlignment="1">
      <alignment vertical="center"/>
    </xf>
    <xf numFmtId="0" fontId="46" fillId="0" borderId="131" xfId="3" applyFont="1" applyBorder="1" applyAlignment="1">
      <alignment horizontal="left" vertical="center" shrinkToFit="1"/>
    </xf>
    <xf numFmtId="0" fontId="46" fillId="0" borderId="74" xfId="3" applyFont="1" applyBorder="1" applyAlignment="1">
      <alignment horizontal="center" vertical="center" shrinkToFit="1"/>
    </xf>
    <xf numFmtId="0" fontId="46" fillId="0" borderId="76" xfId="3" applyFont="1" applyBorder="1" applyAlignment="1">
      <alignment horizontal="center" vertical="center" shrinkToFit="1"/>
    </xf>
    <xf numFmtId="38" fontId="46" fillId="0" borderId="17" xfId="1" applyFont="1" applyFill="1" applyBorder="1" applyAlignment="1">
      <alignment horizontal="right" vertical="center"/>
    </xf>
    <xf numFmtId="188" fontId="46" fillId="0" borderId="17" xfId="6" applyNumberFormat="1" applyFont="1" applyBorder="1" applyAlignment="1" applyProtection="1">
      <alignment vertical="center"/>
      <protection locked="0"/>
    </xf>
    <xf numFmtId="0" fontId="46" fillId="0" borderId="74" xfId="3" applyFont="1" applyBorder="1" applyAlignment="1">
      <alignment horizontal="center" vertical="center"/>
    </xf>
    <xf numFmtId="0" fontId="46" fillId="0" borderId="76" xfId="3" applyFont="1" applyBorder="1" applyAlignment="1">
      <alignment horizontal="center" vertical="center"/>
    </xf>
    <xf numFmtId="188" fontId="46" fillId="0" borderId="93" xfId="6" applyNumberFormat="1" applyFont="1" applyBorder="1" applyAlignment="1" applyProtection="1">
      <alignment vertical="center"/>
      <protection locked="0"/>
    </xf>
    <xf numFmtId="38" fontId="46" fillId="0" borderId="93" xfId="1" applyFont="1" applyFill="1" applyBorder="1" applyAlignment="1">
      <alignment horizontal="right" vertical="center"/>
    </xf>
    <xf numFmtId="38" fontId="46" fillId="0" borderId="105" xfId="1" applyFont="1" applyFill="1" applyBorder="1" applyAlignment="1">
      <alignment horizontal="right" vertical="center"/>
    </xf>
    <xf numFmtId="0" fontId="46" fillId="0" borderId="131" xfId="3" applyFont="1" applyBorder="1" applyAlignment="1">
      <alignment vertical="center" shrinkToFit="1"/>
    </xf>
    <xf numFmtId="0" fontId="46" fillId="0" borderId="140" xfId="6" applyFont="1" applyBorder="1" applyAlignment="1" applyProtection="1">
      <alignment horizontal="left" vertical="center" shrinkToFit="1"/>
      <protection locked="0"/>
    </xf>
    <xf numFmtId="0" fontId="46" fillId="0" borderId="95" xfId="6" applyFont="1" applyBorder="1" applyAlignment="1" applyProtection="1">
      <alignment horizontal="center" vertical="center" shrinkToFit="1"/>
      <protection locked="0"/>
    </xf>
    <xf numFmtId="0" fontId="46" fillId="0" borderId="96" xfId="6" applyFont="1" applyBorder="1" applyAlignment="1" applyProtection="1">
      <alignment horizontal="center" vertical="center" shrinkToFit="1"/>
      <protection locked="0"/>
    </xf>
    <xf numFmtId="188" fontId="46" fillId="0" borderId="6" xfId="6" applyNumberFormat="1" applyFont="1" applyBorder="1" applyAlignment="1" applyProtection="1">
      <alignment vertical="center"/>
      <protection locked="0"/>
    </xf>
    <xf numFmtId="38" fontId="46" fillId="0" borderId="6" xfId="1" applyFont="1" applyFill="1" applyBorder="1" applyAlignment="1">
      <alignment horizontal="right" vertical="center"/>
    </xf>
    <xf numFmtId="38" fontId="46" fillId="0" borderId="6" xfId="1" applyFont="1" applyFill="1" applyBorder="1" applyAlignment="1" applyProtection="1">
      <alignment vertical="center"/>
    </xf>
    <xf numFmtId="185" fontId="46" fillId="0" borderId="7" xfId="7" applyNumberFormat="1" applyFont="1" applyFill="1" applyBorder="1" applyAlignment="1">
      <alignment horizontal="right" vertical="center"/>
    </xf>
    <xf numFmtId="0" fontId="46" fillId="0" borderId="136" xfId="3" applyFont="1" applyBorder="1" applyAlignment="1">
      <alignment vertical="center" shrinkToFit="1"/>
    </xf>
    <xf numFmtId="0" fontId="46" fillId="0" borderId="137" xfId="3" applyFont="1" applyBorder="1" applyAlignment="1">
      <alignment horizontal="center" vertical="center"/>
    </xf>
    <xf numFmtId="0" fontId="46" fillId="0" borderId="138" xfId="3" applyFont="1" applyBorder="1" applyAlignment="1">
      <alignment horizontal="center" vertical="center"/>
    </xf>
    <xf numFmtId="0" fontId="46" fillId="0" borderId="141" xfId="3" applyFont="1" applyBorder="1" applyAlignment="1">
      <alignment vertical="center" shrinkToFit="1"/>
    </xf>
    <xf numFmtId="0" fontId="46" fillId="0" borderId="67" xfId="3" applyFont="1" applyBorder="1" applyAlignment="1">
      <alignment horizontal="center" vertical="center"/>
    </xf>
    <xf numFmtId="0" fontId="46" fillId="0" borderId="68" xfId="3" applyFont="1" applyBorder="1" applyAlignment="1">
      <alignment horizontal="center" vertical="center"/>
    </xf>
    <xf numFmtId="0" fontId="46" fillId="0" borderId="12" xfId="6" applyFont="1" applyBorder="1" applyAlignment="1" applyProtection="1">
      <alignment vertical="center"/>
      <protection locked="0"/>
    </xf>
    <xf numFmtId="38" fontId="46" fillId="0" borderId="12" xfId="1" applyFont="1" applyFill="1" applyBorder="1" applyAlignment="1">
      <alignment vertical="center"/>
    </xf>
    <xf numFmtId="185" fontId="46" fillId="0" borderId="14" xfId="7" applyNumberFormat="1" applyFont="1" applyFill="1" applyBorder="1" applyAlignment="1">
      <alignment horizontal="right" vertical="center"/>
    </xf>
    <xf numFmtId="0" fontId="46" fillId="0" borderId="122" xfId="3" applyFont="1" applyBorder="1" applyAlignment="1">
      <alignment vertical="center" shrinkToFit="1"/>
    </xf>
    <xf numFmtId="0" fontId="46" fillId="0" borderId="128" xfId="3" applyFont="1" applyBorder="1" applyAlignment="1">
      <alignment horizontal="center" vertical="center"/>
    </xf>
    <xf numFmtId="0" fontId="46" fillId="0" borderId="129" xfId="3" applyFont="1" applyBorder="1" applyAlignment="1">
      <alignment horizontal="center" vertical="center"/>
    </xf>
    <xf numFmtId="38" fontId="46" fillId="0" borderId="105" xfId="1" applyFont="1" applyFill="1" applyBorder="1" applyAlignment="1">
      <alignment vertical="center"/>
    </xf>
    <xf numFmtId="176" fontId="46" fillId="0" borderId="12" xfId="1" applyNumberFormat="1" applyFont="1" applyFill="1" applyBorder="1" applyAlignment="1" applyProtection="1">
      <alignment horizontal="center" vertical="center"/>
    </xf>
    <xf numFmtId="188" fontId="46" fillId="0" borderId="12" xfId="6" applyNumberFormat="1" applyFont="1" applyBorder="1" applyAlignment="1" applyProtection="1">
      <alignment vertical="center"/>
      <protection locked="0"/>
    </xf>
    <xf numFmtId="188" fontId="46" fillId="0" borderId="105" xfId="6" applyNumberFormat="1" applyFont="1" applyBorder="1" applyAlignment="1" applyProtection="1">
      <alignment vertical="center"/>
      <protection locked="0"/>
    </xf>
    <xf numFmtId="0" fontId="46" fillId="0" borderId="140" xfId="3" applyFont="1" applyBorder="1" applyAlignment="1">
      <alignment vertical="center" shrinkToFit="1"/>
    </xf>
    <xf numFmtId="0" fontId="46" fillId="0" borderId="95" xfId="3" applyFont="1" applyBorder="1" applyAlignment="1">
      <alignment horizontal="center" vertical="center"/>
    </xf>
    <xf numFmtId="0" fontId="46" fillId="0" borderId="96" xfId="3" applyFont="1" applyBorder="1" applyAlignment="1">
      <alignment horizontal="center" vertical="center"/>
    </xf>
    <xf numFmtId="0" fontId="46" fillId="0" borderId="6" xfId="6" applyFont="1" applyBorder="1" applyAlignment="1" applyProtection="1">
      <alignment vertical="center"/>
      <protection locked="0"/>
    </xf>
    <xf numFmtId="38" fontId="46" fillId="0" borderId="6" xfId="1" applyFont="1" applyFill="1" applyBorder="1" applyAlignment="1">
      <alignment vertical="center"/>
    </xf>
    <xf numFmtId="189" fontId="16" fillId="0" borderId="0" xfId="1" applyNumberFormat="1" applyFont="1" applyFill="1" applyAlignment="1">
      <alignment horizontal="right" vertical="center"/>
    </xf>
    <xf numFmtId="0" fontId="39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0" fontId="55" fillId="0" borderId="0" xfId="0" applyFont="1" applyAlignment="1">
      <alignment shrinkToFit="1"/>
    </xf>
    <xf numFmtId="0" fontId="56" fillId="0" borderId="0" xfId="0" applyFont="1" applyAlignment="1">
      <alignment shrinkToFit="1"/>
    </xf>
    <xf numFmtId="0" fontId="55" fillId="0" borderId="0" xfId="0" applyFont="1" applyAlignment="1">
      <alignment horizontal="center" shrinkToFit="1"/>
    </xf>
    <xf numFmtId="0" fontId="3" fillId="0" borderId="0" xfId="0" applyFont="1" applyAlignment="1">
      <alignment horizontal="right"/>
    </xf>
    <xf numFmtId="0" fontId="8" fillId="0" borderId="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49" xfId="0" applyFont="1" applyBorder="1" applyAlignment="1">
      <alignment vertical="center" shrinkToFit="1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wrapText="1" shrinkToFit="1"/>
    </xf>
    <xf numFmtId="176" fontId="40" fillId="0" borderId="56" xfId="0" applyNumberFormat="1" applyFont="1" applyBorder="1" applyAlignment="1">
      <alignment vertical="center" shrinkToFit="1"/>
    </xf>
    <xf numFmtId="176" fontId="57" fillId="0" borderId="10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176" fontId="57" fillId="0" borderId="6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176" fontId="57" fillId="0" borderId="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6" fontId="57" fillId="0" borderId="2" xfId="0" applyNumberFormat="1" applyFont="1" applyBorder="1" applyAlignment="1">
      <alignment vertical="center" shrinkToFit="1"/>
    </xf>
    <xf numFmtId="0" fontId="33" fillId="0" borderId="10" xfId="0" applyFont="1" applyBorder="1" applyAlignment="1">
      <alignment horizontal="distributed" vertical="center" shrinkToFit="1"/>
    </xf>
    <xf numFmtId="0" fontId="42" fillId="0" borderId="0" xfId="0" applyFont="1" applyAlignment="1">
      <alignment shrinkToFit="1"/>
    </xf>
    <xf numFmtId="0" fontId="33" fillId="0" borderId="11" xfId="0" applyFont="1" applyBorder="1" applyAlignment="1">
      <alignment horizontal="center" vertical="center" wrapText="1" shrinkToFit="1"/>
    </xf>
    <xf numFmtId="177" fontId="5" fillId="0" borderId="99" xfId="0" applyNumberFormat="1" applyFont="1" applyBorder="1" applyAlignment="1">
      <alignment horizontal="center" vertical="center" shrinkToFit="1"/>
    </xf>
    <xf numFmtId="176" fontId="57" fillId="0" borderId="13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176" fontId="57" fillId="0" borderId="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distributed" vertical="center" shrinkToFit="1"/>
    </xf>
    <xf numFmtId="0" fontId="33" fillId="0" borderId="47" xfId="0" applyFont="1" applyBorder="1" applyAlignment="1">
      <alignment horizontal="center" vertical="center" wrapText="1" shrinkToFit="1"/>
    </xf>
    <xf numFmtId="176" fontId="40" fillId="0" borderId="147" xfId="0" applyNumberFormat="1" applyFont="1" applyBorder="1" applyAlignment="1">
      <alignment vertical="center" shrinkToFit="1"/>
    </xf>
    <xf numFmtId="176" fontId="40" fillId="0" borderId="148" xfId="0" applyNumberFormat="1" applyFont="1" applyBorder="1" applyAlignment="1">
      <alignment vertical="center" shrinkToFit="1"/>
    </xf>
    <xf numFmtId="177" fontId="33" fillId="0" borderId="148" xfId="0" applyNumberFormat="1" applyFont="1" applyBorder="1" applyAlignment="1">
      <alignment horizontal="center" vertical="center" shrinkToFit="1"/>
    </xf>
    <xf numFmtId="177" fontId="33" fillId="0" borderId="149" xfId="0" applyNumberFormat="1" applyFont="1" applyBorder="1" applyAlignment="1">
      <alignment horizontal="center" vertical="center" shrinkToFit="1"/>
    </xf>
    <xf numFmtId="176" fontId="40" fillId="0" borderId="150" xfId="0" applyNumberFormat="1" applyFont="1" applyBorder="1" applyAlignment="1">
      <alignment vertical="center" shrinkToFit="1"/>
    </xf>
    <xf numFmtId="176" fontId="40" fillId="0" borderId="51" xfId="0" applyNumberFormat="1" applyFont="1" applyBorder="1" applyAlignment="1">
      <alignment vertical="center" shrinkToFit="1"/>
    </xf>
    <xf numFmtId="177" fontId="33" fillId="0" borderId="51" xfId="0" applyNumberFormat="1" applyFont="1" applyBorder="1" applyAlignment="1">
      <alignment horizontal="center" vertical="center" shrinkToFit="1"/>
    </xf>
    <xf numFmtId="176" fontId="40" fillId="0" borderId="9" xfId="0" applyNumberFormat="1" applyFont="1" applyBorder="1" applyAlignment="1">
      <alignment vertical="center" shrinkToFit="1"/>
    </xf>
    <xf numFmtId="177" fontId="33" fillId="0" borderId="9" xfId="0" applyNumberFormat="1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wrapText="1" shrinkToFit="1"/>
    </xf>
    <xf numFmtId="0" fontId="31" fillId="0" borderId="0" xfId="0" applyFont="1" applyAlignment="1">
      <alignment horizontal="distributed" shrinkToFit="1"/>
    </xf>
    <xf numFmtId="177" fontId="58" fillId="0" borderId="0" xfId="0" applyNumberFormat="1" applyFont="1" applyAlignment="1">
      <alignment horizont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distributed" vertical="center" shrinkToFit="1"/>
    </xf>
    <xf numFmtId="176" fontId="59" fillId="0" borderId="10" xfId="0" applyNumberFormat="1" applyFont="1" applyBorder="1" applyAlignment="1">
      <alignment vertical="center" shrinkToFit="1"/>
    </xf>
    <xf numFmtId="190" fontId="59" fillId="0" borderId="6" xfId="4" applyNumberFormat="1" applyFont="1" applyFill="1" applyBorder="1" applyAlignment="1">
      <alignment horizontal="center" vertical="center" shrinkToFit="1"/>
    </xf>
    <xf numFmtId="177" fontId="59" fillId="0" borderId="6" xfId="0" applyNumberFormat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 shrinkToFit="1"/>
    </xf>
    <xf numFmtId="176" fontId="59" fillId="0" borderId="8" xfId="0" applyNumberFormat="1" applyFont="1" applyBorder="1" applyAlignment="1">
      <alignment vertical="center" shrinkToFit="1"/>
    </xf>
    <xf numFmtId="190" fontId="59" fillId="0" borderId="10" xfId="4" applyNumberFormat="1" applyFont="1" applyFill="1" applyBorder="1" applyAlignment="1">
      <alignment horizontal="center" vertical="center" shrinkToFit="1"/>
    </xf>
    <xf numFmtId="177" fontId="59" fillId="0" borderId="10" xfId="0" applyNumberFormat="1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wrapText="1" shrinkToFit="1"/>
    </xf>
    <xf numFmtId="176" fontId="25" fillId="0" borderId="9" xfId="0" applyNumberFormat="1" applyFont="1" applyBorder="1" applyAlignment="1">
      <alignment vertical="center" shrinkToFit="1"/>
    </xf>
    <xf numFmtId="176" fontId="25" fillId="0" borderId="51" xfId="0" applyNumberFormat="1" applyFont="1" applyBorder="1" applyAlignment="1">
      <alignment vertical="center" shrinkToFit="1"/>
    </xf>
    <xf numFmtId="190" fontId="25" fillId="0" borderId="51" xfId="4" applyNumberFormat="1" applyFont="1" applyFill="1" applyBorder="1" applyAlignment="1">
      <alignment horizontal="center" vertical="center" shrinkToFit="1"/>
    </xf>
    <xf numFmtId="177" fontId="25" fillId="0" borderId="51" xfId="0" applyNumberFormat="1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wrapText="1" shrinkToFit="1"/>
    </xf>
    <xf numFmtId="176" fontId="58" fillId="0" borderId="0" xfId="0" applyNumberFormat="1" applyFont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176" fontId="59" fillId="0" borderId="2" xfId="0" applyNumberFormat="1" applyFont="1" applyBorder="1" applyAlignment="1">
      <alignment vertical="center" shrinkToFit="1"/>
    </xf>
    <xf numFmtId="176" fontId="59" fillId="0" borderId="6" xfId="0" applyNumberFormat="1" applyFont="1" applyBorder="1" applyAlignment="1">
      <alignment vertical="center" shrinkToFit="1"/>
    </xf>
    <xf numFmtId="177" fontId="59" fillId="0" borderId="6" xfId="0" applyNumberFormat="1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177" fontId="59" fillId="0" borderId="10" xfId="0" applyNumberFormat="1" applyFont="1" applyBorder="1" applyAlignment="1">
      <alignment vertical="center" shrinkToFit="1"/>
    </xf>
    <xf numFmtId="0" fontId="8" fillId="0" borderId="47" xfId="0" applyFont="1" applyBorder="1" applyAlignment="1">
      <alignment horizontal="center" vertical="center" wrapText="1" shrinkToFit="1"/>
    </xf>
    <xf numFmtId="176" fontId="59" fillId="0" borderId="9" xfId="0" applyNumberFormat="1" applyFont="1" applyBorder="1" applyAlignment="1">
      <alignment vertical="center" shrinkToFit="1"/>
    </xf>
    <xf numFmtId="176" fontId="59" fillId="0" borderId="51" xfId="0" applyNumberFormat="1" applyFont="1" applyBorder="1" applyAlignment="1">
      <alignment vertical="center" shrinkToFit="1"/>
    </xf>
    <xf numFmtId="177" fontId="59" fillId="0" borderId="51" xfId="0" applyNumberFormat="1" applyFont="1" applyBorder="1" applyAlignment="1">
      <alignment vertical="center" shrinkToFit="1"/>
    </xf>
    <xf numFmtId="0" fontId="8" fillId="0" borderId="51" xfId="0" applyFont="1" applyBorder="1" applyAlignment="1">
      <alignment horizontal="center" vertical="center" wrapText="1" shrinkToFit="1"/>
    </xf>
    <xf numFmtId="0" fontId="1" fillId="0" borderId="0" xfId="8" applyAlignment="1">
      <alignment horizontal="center" vertical="center"/>
    </xf>
    <xf numFmtId="10" fontId="1" fillId="0" borderId="0" xfId="8" applyNumberFormat="1">
      <alignment vertical="center"/>
    </xf>
    <xf numFmtId="0" fontId="55" fillId="0" borderId="14" xfId="0" applyFont="1" applyBorder="1" applyAlignment="1">
      <alignment shrinkToFit="1"/>
    </xf>
    <xf numFmtId="0" fontId="1" fillId="0" borderId="24" xfId="8" applyBorder="1" applyAlignment="1">
      <alignment horizontal="center" vertical="center"/>
    </xf>
    <xf numFmtId="0" fontId="1" fillId="0" borderId="144" xfId="8" applyBorder="1" applyAlignment="1">
      <alignment horizontal="center" vertical="center"/>
    </xf>
    <xf numFmtId="0" fontId="1" fillId="0" borderId="26" xfId="8" applyBorder="1" applyAlignment="1">
      <alignment horizontal="center" vertical="center"/>
    </xf>
    <xf numFmtId="0" fontId="1" fillId="0" borderId="3" xfId="8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6" xfId="8" applyBorder="1" applyAlignment="1">
      <alignment horizontal="center" vertical="center"/>
    </xf>
    <xf numFmtId="176" fontId="42" fillId="0" borderId="6" xfId="0" applyNumberFormat="1" applyFont="1" applyBorder="1" applyAlignment="1">
      <alignment vertical="center" shrinkToFit="1"/>
    </xf>
    <xf numFmtId="0" fontId="1" fillId="0" borderId="27" xfId="8" applyBorder="1" applyAlignment="1">
      <alignment horizontal="center" vertical="center"/>
    </xf>
    <xf numFmtId="10" fontId="1" fillId="0" borderId="7" xfId="8" applyNumberFormat="1" applyBorder="1">
      <alignment vertical="center"/>
    </xf>
    <xf numFmtId="10" fontId="1" fillId="0" borderId="6" xfId="8" applyNumberFormat="1" applyBorder="1">
      <alignment vertical="center"/>
    </xf>
    <xf numFmtId="176" fontId="42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left" shrinkToFit="1"/>
    </xf>
    <xf numFmtId="0" fontId="33" fillId="0" borderId="0" xfId="0" applyFont="1" applyAlignment="1">
      <alignment horizontal="center" vertical="center"/>
    </xf>
    <xf numFmtId="0" fontId="54" fillId="0" borderId="0" xfId="0" applyFont="1" applyAlignment="1">
      <alignment horizontal="left" shrinkToFit="1"/>
    </xf>
    <xf numFmtId="0" fontId="11" fillId="0" borderId="14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181" fontId="10" fillId="0" borderId="14" xfId="0" applyNumberFormat="1" applyFont="1" applyBorder="1" applyAlignment="1">
      <alignment shrinkToFit="1"/>
    </xf>
    <xf numFmtId="0" fontId="28" fillId="0" borderId="0" xfId="3" applyFont="1" applyAlignment="1">
      <alignment horizontal="center" vertical="center"/>
    </xf>
    <xf numFmtId="176" fontId="28" fillId="0" borderId="0" xfId="3" applyNumberFormat="1" applyFont="1"/>
    <xf numFmtId="38" fontId="33" fillId="0" borderId="0" xfId="9" applyFont="1" applyFill="1" applyAlignment="1">
      <alignment vertical="center"/>
    </xf>
    <xf numFmtId="176" fontId="33" fillId="8" borderId="121" xfId="3" applyNumberFormat="1" applyFont="1" applyFill="1" applyBorder="1" applyAlignment="1">
      <alignment vertical="center"/>
    </xf>
    <xf numFmtId="176" fontId="33" fillId="8" borderId="101" xfId="3" applyNumberFormat="1" applyFont="1" applyFill="1" applyBorder="1" applyAlignment="1">
      <alignment vertical="center"/>
    </xf>
    <xf numFmtId="176" fontId="33" fillId="8" borderId="49" xfId="3" applyNumberFormat="1" applyFont="1" applyFill="1" applyBorder="1" applyAlignment="1">
      <alignment vertical="center"/>
    </xf>
    <xf numFmtId="0" fontId="27" fillId="8" borderId="10" xfId="3" applyFont="1" applyFill="1" applyBorder="1" applyAlignment="1">
      <alignment horizontal="center" vertical="center" wrapText="1" shrinkToFit="1"/>
    </xf>
    <xf numFmtId="176" fontId="33" fillId="8" borderId="120" xfId="3" applyNumberFormat="1" applyFont="1" applyFill="1" applyBorder="1" applyAlignment="1">
      <alignment vertical="center"/>
    </xf>
    <xf numFmtId="176" fontId="33" fillId="8" borderId="95" xfId="3" applyNumberFormat="1" applyFont="1" applyFill="1" applyBorder="1" applyAlignment="1">
      <alignment vertical="center"/>
    </xf>
    <xf numFmtId="176" fontId="33" fillId="8" borderId="4" xfId="3" applyNumberFormat="1" applyFont="1" applyFill="1" applyBorder="1" applyAlignment="1">
      <alignment vertical="center"/>
    </xf>
    <xf numFmtId="183" fontId="33" fillId="8" borderId="6" xfId="3" applyNumberFormat="1" applyFont="1" applyFill="1" applyBorder="1" applyAlignment="1">
      <alignment horizontal="center" vertical="center" shrinkToFit="1"/>
    </xf>
    <xf numFmtId="38" fontId="5" fillId="0" borderId="0" xfId="9" applyFont="1" applyFill="1" applyAlignment="1">
      <alignment vertical="center"/>
    </xf>
    <xf numFmtId="0" fontId="31" fillId="0" borderId="0" xfId="3" applyFont="1" applyAlignment="1">
      <alignment vertical="center" wrapText="1"/>
    </xf>
    <xf numFmtId="56" fontId="46" fillId="0" borderId="0" xfId="3" applyNumberFormat="1" applyFont="1" applyAlignment="1">
      <alignment horizontal="right" vertical="center"/>
    </xf>
    <xf numFmtId="0" fontId="46" fillId="0" borderId="141" xfId="6" applyFont="1" applyBorder="1" applyAlignment="1" applyProtection="1">
      <alignment horizontal="left" vertical="center" shrinkToFit="1"/>
      <protection locked="0"/>
    </xf>
    <xf numFmtId="0" fontId="46" fillId="0" borderId="67" xfId="6" applyFont="1" applyBorder="1" applyAlignment="1" applyProtection="1">
      <alignment horizontal="center" vertical="center" shrinkToFit="1"/>
      <protection locked="0"/>
    </xf>
    <xf numFmtId="0" fontId="46" fillId="0" borderId="68" xfId="6" applyFont="1" applyBorder="1" applyAlignment="1" applyProtection="1">
      <alignment horizontal="center" vertical="center" shrinkToFit="1"/>
      <protection locked="0"/>
    </xf>
    <xf numFmtId="38" fontId="46" fillId="0" borderId="12" xfId="1" applyFont="1" applyFill="1" applyBorder="1" applyAlignment="1" applyProtection="1">
      <alignment vertical="center"/>
      <protection locked="0"/>
    </xf>
    <xf numFmtId="38" fontId="46" fillId="0" borderId="12" xfId="1" applyFont="1" applyFill="1" applyBorder="1" applyAlignment="1" applyProtection="1">
      <alignment vertical="center"/>
    </xf>
    <xf numFmtId="38" fontId="0" fillId="0" borderId="17" xfId="1" applyFont="1" applyFill="1" applyBorder="1" applyAlignment="1" applyProtection="1">
      <alignment horizontal="right" vertical="center" shrinkToFit="1"/>
    </xf>
    <xf numFmtId="38" fontId="46" fillId="0" borderId="34" xfId="1" applyFont="1" applyFill="1" applyBorder="1" applyAlignment="1">
      <alignment horizontal="right" vertical="center"/>
    </xf>
    <xf numFmtId="188" fontId="46" fillId="0" borderId="34" xfId="6" applyNumberFormat="1" applyFont="1" applyBorder="1" applyAlignment="1" applyProtection="1">
      <alignment vertical="center"/>
      <protection locked="0"/>
    </xf>
    <xf numFmtId="0" fontId="46" fillId="0" borderId="132" xfId="3" applyFont="1" applyBorder="1" applyAlignment="1">
      <alignment vertical="center" shrinkToFit="1"/>
    </xf>
    <xf numFmtId="0" fontId="46" fillId="0" borderId="133" xfId="3" applyFont="1" applyBorder="1" applyAlignment="1">
      <alignment horizontal="center" vertical="center"/>
    </xf>
    <xf numFmtId="0" fontId="46" fillId="0" borderId="134" xfId="3" applyFont="1" applyBorder="1" applyAlignment="1">
      <alignment horizontal="center" vertical="center"/>
    </xf>
    <xf numFmtId="38" fontId="46" fillId="0" borderId="34" xfId="1" applyFont="1" applyFill="1" applyBorder="1" applyAlignment="1">
      <alignment vertical="center"/>
    </xf>
    <xf numFmtId="0" fontId="46" fillId="0" borderId="152" xfId="3" applyFont="1" applyBorder="1" applyAlignment="1">
      <alignment vertical="center" shrinkToFit="1"/>
    </xf>
    <xf numFmtId="0" fontId="46" fillId="0" borderId="81" xfId="3" applyFont="1" applyBorder="1" applyAlignment="1">
      <alignment horizontal="center" vertical="center"/>
    </xf>
    <xf numFmtId="0" fontId="46" fillId="0" borderId="82" xfId="3" applyFont="1" applyBorder="1" applyAlignment="1">
      <alignment horizontal="center" vertical="center"/>
    </xf>
    <xf numFmtId="188" fontId="46" fillId="0" borderId="18" xfId="6" applyNumberFormat="1" applyFont="1" applyBorder="1" applyAlignment="1" applyProtection="1">
      <alignment vertical="center"/>
      <protection locked="0"/>
    </xf>
    <xf numFmtId="38" fontId="46" fillId="0" borderId="18" xfId="1" applyFont="1" applyFill="1" applyBorder="1" applyAlignment="1">
      <alignment vertical="center"/>
    </xf>
    <xf numFmtId="38" fontId="46" fillId="0" borderId="18" xfId="1" applyFont="1" applyFill="1" applyBorder="1" applyAlignment="1">
      <alignment horizontal="right" vertical="center"/>
    </xf>
    <xf numFmtId="185" fontId="46" fillId="0" borderId="33" xfId="7" applyNumberFormat="1" applyFont="1" applyFill="1" applyBorder="1" applyAlignment="1">
      <alignment horizontal="right" vertical="center"/>
    </xf>
    <xf numFmtId="38" fontId="46" fillId="0" borderId="93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7" fontId="59" fillId="0" borderId="0" xfId="0" applyNumberFormat="1" applyFont="1" applyAlignment="1">
      <alignment vertical="center" shrinkToFit="1"/>
    </xf>
    <xf numFmtId="177" fontId="25" fillId="0" borderId="0" xfId="0" applyNumberFormat="1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33" fillId="0" borderId="0" xfId="0" applyNumberFormat="1" applyFont="1" applyAlignment="1">
      <alignment horizontal="center" vertical="center" shrinkToFit="1"/>
    </xf>
    <xf numFmtId="178" fontId="12" fillId="0" borderId="6" xfId="0" applyNumberFormat="1" applyFont="1" applyBorder="1" applyAlignment="1">
      <alignment horizontal="right" vertical="center" shrinkToFit="1"/>
    </xf>
    <xf numFmtId="178" fontId="12" fillId="0" borderId="8" xfId="0" applyNumberFormat="1" applyFont="1" applyBorder="1" applyAlignment="1">
      <alignment horizontal="right" vertical="center" shrinkToFit="1"/>
    </xf>
    <xf numFmtId="178" fontId="12" fillId="0" borderId="6" xfId="0" applyNumberFormat="1" applyFont="1" applyBorder="1" applyAlignment="1">
      <alignment horizontal="center" vertical="center" shrinkToFit="1"/>
    </xf>
    <xf numFmtId="178" fontId="8" fillId="0" borderId="6" xfId="0" applyNumberFormat="1" applyFont="1" applyBorder="1" applyAlignment="1">
      <alignment horizontal="center" vertical="center" shrinkToFit="1"/>
    </xf>
    <xf numFmtId="0" fontId="64" fillId="0" borderId="131" xfId="6" applyFont="1" applyBorder="1" applyAlignment="1" applyProtection="1">
      <alignment horizontal="left" vertical="center" shrinkToFit="1"/>
      <protection locked="0"/>
    </xf>
    <xf numFmtId="38" fontId="46" fillId="0" borderId="153" xfId="1" applyFont="1" applyFill="1" applyBorder="1" applyAlignment="1">
      <alignment vertical="center"/>
    </xf>
    <xf numFmtId="0" fontId="46" fillId="0" borderId="4" xfId="3" applyFont="1" applyBorder="1" applyAlignment="1">
      <alignment horizontal="center" vertical="center"/>
    </xf>
    <xf numFmtId="0" fontId="46" fillId="0" borderId="4" xfId="6" applyFont="1" applyBorder="1" applyAlignment="1" applyProtection="1">
      <alignment shrinkToFit="1"/>
      <protection locked="0"/>
    </xf>
    <xf numFmtId="0" fontId="28" fillId="0" borderId="6" xfId="3" applyFont="1" applyBorder="1" applyAlignment="1">
      <alignment horizontal="center" vertical="center" wrapText="1"/>
    </xf>
    <xf numFmtId="0" fontId="28" fillId="0" borderId="8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 shrinkToFit="1"/>
    </xf>
    <xf numFmtId="0" fontId="28" fillId="0" borderId="16" xfId="3" applyFont="1" applyBorder="1" applyAlignment="1">
      <alignment horizontal="center" vertical="center" shrinkToFit="1"/>
    </xf>
    <xf numFmtId="0" fontId="33" fillId="0" borderId="0" xfId="3" applyFont="1" applyAlignment="1">
      <alignment horizontal="right"/>
    </xf>
    <xf numFmtId="0" fontId="28" fillId="0" borderId="52" xfId="3" applyFont="1" applyBorder="1" applyAlignment="1">
      <alignment horizontal="left" vertical="top" wrapText="1"/>
    </xf>
    <xf numFmtId="0" fontId="28" fillId="0" borderId="57" xfId="3" applyFont="1" applyBorder="1" applyAlignment="1">
      <alignment horizontal="left" vertical="top"/>
    </xf>
    <xf numFmtId="0" fontId="28" fillId="0" borderId="53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63" xfId="3" applyFont="1" applyBorder="1" applyAlignment="1">
      <alignment horizontal="center" vertical="center"/>
    </xf>
    <xf numFmtId="0" fontId="34" fillId="0" borderId="56" xfId="3" applyFont="1" applyBorder="1" applyAlignment="1">
      <alignment horizontal="center" vertical="center"/>
    </xf>
    <xf numFmtId="0" fontId="34" fillId="0" borderId="64" xfId="3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76" fontId="8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shrinkToFit="1"/>
    </xf>
    <xf numFmtId="176" fontId="8" fillId="3" borderId="6" xfId="0" applyNumberFormat="1" applyFont="1" applyFill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8" fillId="0" borderId="40" xfId="0" applyFont="1" applyBorder="1" applyAlignment="1">
      <alignment horizontal="left" vertical="center" wrapText="1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left" wrapText="1" shrinkToFit="1"/>
    </xf>
    <xf numFmtId="0" fontId="8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7" xfId="0" applyNumberFormat="1" applyFont="1" applyBorder="1" applyAlignment="1">
      <alignment horizontal="center" vertical="center" shrinkToFit="1"/>
    </xf>
    <xf numFmtId="38" fontId="8" fillId="2" borderId="6" xfId="1" applyFont="1" applyFill="1" applyBorder="1" applyAlignment="1">
      <alignment horizontal="center" vertical="center" shrinkToFit="1"/>
    </xf>
    <xf numFmtId="38" fontId="8" fillId="5" borderId="6" xfId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38" fontId="8" fillId="5" borderId="4" xfId="1" applyFont="1" applyFill="1" applyBorder="1" applyAlignment="1">
      <alignment horizontal="center" vertical="center" shrinkToFit="1"/>
    </xf>
    <xf numFmtId="38" fontId="8" fillId="5" borderId="5" xfId="1" applyFont="1" applyFill="1" applyBorder="1" applyAlignment="1">
      <alignment horizontal="center" vertical="center" shrinkToFit="1"/>
    </xf>
    <xf numFmtId="38" fontId="8" fillId="5" borderId="7" xfId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8" fontId="8" fillId="0" borderId="4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right"/>
    </xf>
    <xf numFmtId="176" fontId="12" fillId="0" borderId="3" xfId="0" applyNumberFormat="1" applyFont="1" applyBorder="1" applyAlignment="1">
      <alignment horizontal="right"/>
    </xf>
    <xf numFmtId="0" fontId="46" fillId="0" borderId="6" xfId="3" applyFont="1" applyBorder="1" applyAlignment="1">
      <alignment horizontal="center" vertical="center"/>
    </xf>
    <xf numFmtId="176" fontId="46" fillId="0" borderId="6" xfId="1" applyNumberFormat="1" applyFont="1" applyFill="1" applyBorder="1" applyAlignment="1" applyProtection="1">
      <alignment horizontal="center" vertical="center"/>
    </xf>
    <xf numFmtId="0" fontId="46" fillId="0" borderId="10" xfId="3" applyFont="1" applyBorder="1" applyAlignment="1">
      <alignment horizontal="center" vertical="center"/>
    </xf>
    <xf numFmtId="0" fontId="46" fillId="0" borderId="12" xfId="3" applyFont="1" applyBorder="1" applyAlignment="1">
      <alignment horizontal="center" vertical="center"/>
    </xf>
    <xf numFmtId="0" fontId="46" fillId="0" borderId="9" xfId="3" applyFont="1" applyBorder="1" applyAlignment="1">
      <alignment horizontal="center" vertical="center"/>
    </xf>
    <xf numFmtId="176" fontId="46" fillId="0" borderId="10" xfId="1" applyNumberFormat="1" applyFont="1" applyFill="1" applyBorder="1" applyAlignment="1" applyProtection="1">
      <alignment horizontal="center" vertical="center"/>
    </xf>
    <xf numFmtId="176" fontId="46" fillId="0" borderId="9" xfId="1" applyNumberFormat="1" applyFont="1" applyFill="1" applyBorder="1" applyAlignment="1" applyProtection="1">
      <alignment horizontal="center" vertical="center"/>
    </xf>
    <xf numFmtId="176" fontId="46" fillId="0" borderId="12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shrinkToFit="1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54" fillId="0" borderId="0" xfId="0" applyFont="1" applyAlignment="1">
      <alignment horizontal="left" shrinkToFit="1"/>
    </xf>
    <xf numFmtId="0" fontId="33" fillId="0" borderId="40" xfId="0" applyFont="1" applyBorder="1" applyAlignment="1">
      <alignment horizontal="left" vertical="justify" wrapText="1" shrinkToFit="1"/>
    </xf>
    <xf numFmtId="0" fontId="33" fillId="0" borderId="142" xfId="0" applyFont="1" applyBorder="1" applyAlignment="1">
      <alignment horizontal="left" vertical="justify" shrinkToFit="1"/>
    </xf>
    <xf numFmtId="0" fontId="33" fillId="0" borderId="146" xfId="0" applyFont="1" applyBorder="1" applyAlignment="1">
      <alignment horizontal="left" vertical="justify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28" fillId="0" borderId="143" xfId="0" applyFont="1" applyBorder="1" applyAlignment="1">
      <alignment horizontal="center" vertical="center" shrinkToFit="1"/>
    </xf>
    <xf numFmtId="0" fontId="28" fillId="0" borderId="144" xfId="0" applyFont="1" applyBorder="1" applyAlignment="1">
      <alignment horizontal="center" vertical="center" shrinkToFit="1"/>
    </xf>
    <xf numFmtId="0" fontId="28" fillId="0" borderId="145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left" shrinkToFit="1"/>
    </xf>
    <xf numFmtId="0" fontId="8" fillId="0" borderId="4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justify" wrapText="1" shrinkToFit="1"/>
    </xf>
    <xf numFmtId="0" fontId="8" fillId="0" borderId="41" xfId="0" applyFont="1" applyBorder="1" applyAlignment="1">
      <alignment horizontal="left" vertical="justify" shrinkToFit="1"/>
    </xf>
    <xf numFmtId="0" fontId="8" fillId="0" borderId="151" xfId="0" applyFont="1" applyBorder="1" applyAlignment="1">
      <alignment horizontal="left" vertical="justify" shrinkToFit="1"/>
    </xf>
    <xf numFmtId="0" fontId="8" fillId="0" borderId="6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</cellXfs>
  <cellStyles count="10">
    <cellStyle name="パーセント" xfId="4" builtinId="5"/>
    <cellStyle name="パーセント 2" xfId="7" xr:uid="{02D5C9BE-6BB4-4CC8-AACB-AE70148FA697}"/>
    <cellStyle name="桁区切り" xfId="1" builtinId="6"/>
    <cellStyle name="桁区切り 2" xfId="2" xr:uid="{00000000-0005-0000-0000-000001000000}"/>
    <cellStyle name="桁区切り 3" xfId="9" xr:uid="{0ED2C2F6-25D3-4169-BC51-0115CB156FC8}"/>
    <cellStyle name="標準" xfId="0" builtinId="0"/>
    <cellStyle name="標準 2" xfId="3" xr:uid="{00000000-0005-0000-0000-000003000000}"/>
    <cellStyle name="標準_9 表７、８" xfId="5" xr:uid="{CE79EEDD-D310-45A2-906A-F293235D8961}"/>
    <cellStyle name="標準_パラメータ調査集計表（H22.4-6）24.1.30(修正)" xfId="8" xr:uid="{8A52DA2C-49FB-4AE8-A46B-F9988302723B}"/>
    <cellStyle name="標準_観光地点等名簿" xfId="6" xr:uid="{25BEC551-30FE-450A-827F-6D4C19A1CF9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0&#36942;&#21435;&#12487;&#12540;&#12479;&#65288;M&#12489;&#12521;&#12452;&#12502;&#31561;&#65289;\&#20196;&#21644;&#65302;&#24180;&#24230;\&#20225;&#30011;&#35519;&#25972;&#12464;&#12523;&#12540;&#12503;\D%20&#20107;&#26989;&#21029;\c%20&#35251;&#20809;&#32113;&#35336;\01%20&#35251;&#20809;&#20837;&#36796;&#23458;&#32113;&#35336;\08_&#20874;&#23376;&#20316;&#25104;&#12539;&#20844;&#34920;\14_&#21442;&#32771;&#36039;&#26009;&#21029;&#34920;.xlsx" TargetMode="External"/><Relationship Id="rId1" Type="http://schemas.openxmlformats.org/officeDocument/2006/relationships/externalLinkPath" Target="/00&#36942;&#21435;&#12487;&#12540;&#12479;&#65288;M&#12489;&#12521;&#12452;&#12502;&#31561;&#65289;/&#20196;&#21644;&#65302;&#24180;&#24230;/&#20225;&#30011;&#35519;&#25972;&#12464;&#12523;&#12540;&#12503;/D%20&#20107;&#26989;&#21029;/c%20&#35251;&#20809;&#32113;&#35336;/01%20&#35251;&#20809;&#20837;&#36796;&#23458;&#32113;&#35336;/08_&#20874;&#23376;&#20316;&#25104;&#12539;&#20844;&#34920;/14_&#21442;&#32771;&#36039;&#26009;&#2102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表第1"/>
      <sheetName val="別表第2-1"/>
      <sheetName val="別表第2-2①②"/>
      <sheetName val="別表第2-2③④"/>
      <sheetName val="第２表１ P56 (入力用)"/>
      <sheetName val="第２表２①、②P58 (入力用)"/>
      <sheetName val="第２表２③、④P60 (入力用)"/>
    </sheetNames>
    <sheetDataSet>
      <sheetData sheetId="0"/>
      <sheetData sheetId="1">
        <row r="10">
          <cell r="B10">
            <v>27630.642950351837</v>
          </cell>
          <cell r="C10">
            <v>16804.62</v>
          </cell>
          <cell r="E10">
            <v>10826.022950351839</v>
          </cell>
        </row>
        <row r="11">
          <cell r="B11">
            <v>14896.224</v>
          </cell>
          <cell r="C11">
            <v>11324.919</v>
          </cell>
          <cell r="E11">
            <v>3571.3049999999998</v>
          </cell>
        </row>
        <row r="12">
          <cell r="B12">
            <v>9763.1720000000005</v>
          </cell>
          <cell r="C12">
            <v>1962.702</v>
          </cell>
          <cell r="E12">
            <v>7800.47</v>
          </cell>
        </row>
        <row r="13">
          <cell r="B13">
            <v>10094.004000000001</v>
          </cell>
          <cell r="C13">
            <v>3923.1019999999999</v>
          </cell>
          <cell r="E13">
            <v>6170.902</v>
          </cell>
        </row>
        <row r="14">
          <cell r="B14">
            <v>979.12870828091513</v>
          </cell>
          <cell r="C14">
            <v>155.46100000000001</v>
          </cell>
          <cell r="E14">
            <v>823.66770828091512</v>
          </cell>
        </row>
        <row r="15">
          <cell r="B15">
            <v>63363.171658632753</v>
          </cell>
          <cell r="C15">
            <v>34170.803999999996</v>
          </cell>
          <cell r="E15">
            <v>29192.367658632753</v>
          </cell>
        </row>
      </sheetData>
      <sheetData sheetId="2">
        <row r="9">
          <cell r="C9">
            <v>5099.0020000000004</v>
          </cell>
          <cell r="D9">
            <v>3861.7440000000001</v>
          </cell>
          <cell r="F9">
            <v>1237.258</v>
          </cell>
        </row>
        <row r="10">
          <cell r="C10">
            <v>1947.6635000000001</v>
          </cell>
          <cell r="D10">
            <v>1636.037</v>
          </cell>
          <cell r="F10">
            <v>311.62650000000002</v>
          </cell>
        </row>
        <row r="11">
          <cell r="C11">
            <v>3641.913</v>
          </cell>
          <cell r="D11">
            <v>509.27</v>
          </cell>
          <cell r="F11">
            <v>3132.643</v>
          </cell>
        </row>
        <row r="12">
          <cell r="C12">
            <v>1725.1220000000001</v>
          </cell>
          <cell r="D12">
            <v>772.44200000000001</v>
          </cell>
          <cell r="F12">
            <v>952.68</v>
          </cell>
        </row>
        <row r="13">
          <cell r="C13">
            <v>33.984999999999999</v>
          </cell>
          <cell r="D13">
            <v>4.032</v>
          </cell>
          <cell r="F13">
            <v>29.952999999999999</v>
          </cell>
        </row>
        <row r="26">
          <cell r="C26">
            <v>7751.3699338324241</v>
          </cell>
          <cell r="D26">
            <v>4974.6080000000002</v>
          </cell>
          <cell r="F26">
            <v>2776.7619338324239</v>
          </cell>
        </row>
        <row r="27">
          <cell r="C27">
            <v>4418.8149999999996</v>
          </cell>
          <cell r="D27">
            <v>3350.9340000000002</v>
          </cell>
          <cell r="F27">
            <v>1067.8810000000001</v>
          </cell>
        </row>
        <row r="28">
          <cell r="C28">
            <v>1609.001</v>
          </cell>
          <cell r="D28">
            <v>539.726</v>
          </cell>
          <cell r="F28">
            <v>1069.2750000000001</v>
          </cell>
        </row>
        <row r="29">
          <cell r="C29">
            <v>2705.24</v>
          </cell>
          <cell r="D29">
            <v>1348.9369999999999</v>
          </cell>
          <cell r="F29">
            <v>1356.3030000000001</v>
          </cell>
        </row>
        <row r="30">
          <cell r="C30">
            <v>279.13400000000001</v>
          </cell>
          <cell r="D30">
            <v>37.936999999999998</v>
          </cell>
          <cell r="F30">
            <v>241.197</v>
          </cell>
        </row>
      </sheetData>
      <sheetData sheetId="3">
        <row r="9">
          <cell r="C9">
            <v>8366.5910165194127</v>
          </cell>
          <cell r="D9">
            <v>4554.4769999999999</v>
          </cell>
          <cell r="F9">
            <v>3812.1140165194133</v>
          </cell>
        </row>
        <row r="10">
          <cell r="C10">
            <v>5071.3140000000003</v>
          </cell>
          <cell r="D10">
            <v>3796.5239999999999</v>
          </cell>
          <cell r="F10">
            <v>1274.79</v>
          </cell>
        </row>
        <row r="11">
          <cell r="C11">
            <v>2384.6039999999998</v>
          </cell>
          <cell r="D11">
            <v>406.81799999999998</v>
          </cell>
          <cell r="F11">
            <v>1977.7860000000001</v>
          </cell>
        </row>
        <row r="12">
          <cell r="C12">
            <v>3614.5129999999999</v>
          </cell>
          <cell r="D12">
            <v>962.28700000000003</v>
          </cell>
          <cell r="F12">
            <v>2652.2260000000001</v>
          </cell>
        </row>
        <row r="13">
          <cell r="C13">
            <v>451.27170828091516</v>
          </cell>
          <cell r="D13">
            <v>92.817999999999998</v>
          </cell>
          <cell r="F13">
            <v>358.45370828091518</v>
          </cell>
        </row>
        <row r="26">
          <cell r="C26">
            <v>6413.68</v>
          </cell>
          <cell r="D26">
            <v>3413.7910000000002</v>
          </cell>
          <cell r="F26">
            <v>2999.8890000000001</v>
          </cell>
        </row>
        <row r="27">
          <cell r="C27">
            <v>3458.4315000000001</v>
          </cell>
          <cell r="D27">
            <v>2541.424</v>
          </cell>
          <cell r="F27">
            <v>917.00750000000005</v>
          </cell>
        </row>
        <row r="28">
          <cell r="C28">
            <v>2127.654</v>
          </cell>
          <cell r="D28">
            <v>506.88799999999998</v>
          </cell>
          <cell r="F28">
            <v>1620.7660000000001</v>
          </cell>
        </row>
        <row r="29">
          <cell r="C29">
            <v>2049.1289999999999</v>
          </cell>
          <cell r="D29">
            <v>839.43600000000004</v>
          </cell>
          <cell r="F29">
            <v>1209.693</v>
          </cell>
        </row>
        <row r="30">
          <cell r="C30">
            <v>214.738</v>
          </cell>
          <cell r="D30">
            <v>20.673999999999999</v>
          </cell>
          <cell r="F30">
            <v>194.06399999999999</v>
          </cell>
        </row>
      </sheetData>
      <sheetData sheetId="4">
        <row r="10">
          <cell r="B10">
            <v>27630642.950351838</v>
          </cell>
          <cell r="C10">
            <v>16804620</v>
          </cell>
          <cell r="E10">
            <v>10826022.950351838</v>
          </cell>
          <cell r="G10">
            <v>253662</v>
          </cell>
          <cell r="I10">
            <v>2098800</v>
          </cell>
          <cell r="K10">
            <v>704008</v>
          </cell>
          <cell r="O10">
            <v>5624234</v>
          </cell>
          <cell r="Q10">
            <v>1328324</v>
          </cell>
          <cell r="S10">
            <v>762986</v>
          </cell>
          <cell r="U10">
            <v>54006</v>
          </cell>
          <cell r="W10">
            <v>0</v>
          </cell>
          <cell r="Y10">
            <v>0</v>
          </cell>
        </row>
        <row r="11">
          <cell r="B11">
            <v>14896224</v>
          </cell>
          <cell r="C11">
            <v>11324919</v>
          </cell>
          <cell r="E11">
            <v>3571305</v>
          </cell>
          <cell r="G11">
            <v>26200</v>
          </cell>
          <cell r="I11">
            <v>492110</v>
          </cell>
          <cell r="K11">
            <v>185129</v>
          </cell>
          <cell r="O11">
            <v>2281842</v>
          </cell>
          <cell r="Q11">
            <v>486175</v>
          </cell>
          <cell r="S11">
            <v>99847</v>
          </cell>
          <cell r="U11">
            <v>0</v>
          </cell>
          <cell r="W11">
            <v>0</v>
          </cell>
          <cell r="Y11">
            <v>0</v>
          </cell>
        </row>
        <row r="12">
          <cell r="B12">
            <v>9763172</v>
          </cell>
          <cell r="C12">
            <v>1962702</v>
          </cell>
          <cell r="E12">
            <v>7800470</v>
          </cell>
          <cell r="G12">
            <v>0</v>
          </cell>
          <cell r="I12">
            <v>80876</v>
          </cell>
          <cell r="K12">
            <v>58015</v>
          </cell>
          <cell r="O12">
            <v>7342412</v>
          </cell>
          <cell r="Q12">
            <v>190371</v>
          </cell>
          <cell r="S12">
            <v>128795</v>
          </cell>
          <cell r="U12">
            <v>0</v>
          </cell>
          <cell r="W12">
            <v>0</v>
          </cell>
          <cell r="Y12">
            <v>0</v>
          </cell>
        </row>
        <row r="13">
          <cell r="B13">
            <v>10094004</v>
          </cell>
          <cell r="C13">
            <v>3923102</v>
          </cell>
          <cell r="E13">
            <v>6170902</v>
          </cell>
          <cell r="G13">
            <v>0</v>
          </cell>
          <cell r="I13">
            <v>83226</v>
          </cell>
          <cell r="K13">
            <v>1218269</v>
          </cell>
          <cell r="O13">
            <v>1926965</v>
          </cell>
          <cell r="Q13">
            <v>1865801</v>
          </cell>
          <cell r="S13">
            <v>961260</v>
          </cell>
          <cell r="U13">
            <v>115380</v>
          </cell>
          <cell r="W13">
            <v>0</v>
          </cell>
          <cell r="Y13">
            <v>0</v>
          </cell>
        </row>
        <row r="14">
          <cell r="B14">
            <v>979128.70828091516</v>
          </cell>
          <cell r="C14">
            <v>155461</v>
          </cell>
          <cell r="E14">
            <v>823667.70828091516</v>
          </cell>
          <cell r="G14">
            <v>21628</v>
          </cell>
          <cell r="I14">
            <v>51236</v>
          </cell>
          <cell r="K14">
            <v>21457</v>
          </cell>
          <cell r="O14">
            <v>545397</v>
          </cell>
          <cell r="Q14">
            <v>80916</v>
          </cell>
          <cell r="S14">
            <v>90552</v>
          </cell>
          <cell r="U14">
            <v>7279</v>
          </cell>
          <cell r="W14">
            <v>2077</v>
          </cell>
          <cell r="Y14">
            <v>3125</v>
          </cell>
        </row>
        <row r="15">
          <cell r="B15">
            <v>63363171.658632755</v>
          </cell>
          <cell r="C15">
            <v>34170804</v>
          </cell>
          <cell r="E15">
            <v>29192367.658632752</v>
          </cell>
          <cell r="G15">
            <v>301490</v>
          </cell>
          <cell r="I15">
            <v>2806248</v>
          </cell>
          <cell r="K15">
            <v>2186878</v>
          </cell>
          <cell r="O15">
            <v>17720850</v>
          </cell>
          <cell r="Q15">
            <v>3951587</v>
          </cell>
          <cell r="S15">
            <v>2043440</v>
          </cell>
          <cell r="U15">
            <v>176665</v>
          </cell>
          <cell r="W15">
            <v>2077</v>
          </cell>
          <cell r="Y15">
            <v>3125</v>
          </cell>
        </row>
      </sheetData>
      <sheetData sheetId="5">
        <row r="9">
          <cell r="C9">
            <v>5099002</v>
          </cell>
          <cell r="D9">
            <v>3861744</v>
          </cell>
          <cell r="F9">
            <v>1237258</v>
          </cell>
          <cell r="H9">
            <v>0</v>
          </cell>
          <cell r="J9">
            <v>374926</v>
          </cell>
          <cell r="L9">
            <v>149971</v>
          </cell>
          <cell r="Q9">
            <v>412419</v>
          </cell>
          <cell r="S9">
            <v>224956</v>
          </cell>
          <cell r="U9">
            <v>74985</v>
          </cell>
          <cell r="W9">
            <v>0</v>
          </cell>
          <cell r="Y9">
            <v>0</v>
          </cell>
          <cell r="AA9">
            <v>0</v>
          </cell>
        </row>
        <row r="10">
          <cell r="C10">
            <v>1947663.5</v>
          </cell>
          <cell r="D10">
            <v>1636037</v>
          </cell>
          <cell r="F10">
            <v>311626.5</v>
          </cell>
          <cell r="H10">
            <v>0</v>
          </cell>
          <cell r="J10">
            <v>100166</v>
          </cell>
          <cell r="L10">
            <v>22259</v>
          </cell>
          <cell r="Q10">
            <v>133554</v>
          </cell>
          <cell r="S10">
            <v>55648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C11">
            <v>3641913</v>
          </cell>
          <cell r="D11">
            <v>509270</v>
          </cell>
          <cell r="F11">
            <v>3132643</v>
          </cell>
          <cell r="H11">
            <v>0</v>
          </cell>
          <cell r="J11">
            <v>0</v>
          </cell>
          <cell r="L11">
            <v>28506</v>
          </cell>
          <cell r="Q11">
            <v>2990661</v>
          </cell>
          <cell r="S11">
            <v>56464</v>
          </cell>
          <cell r="U11">
            <v>57012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1725122</v>
          </cell>
          <cell r="D12">
            <v>772442</v>
          </cell>
          <cell r="F12">
            <v>952680</v>
          </cell>
          <cell r="H12">
            <v>0</v>
          </cell>
          <cell r="J12">
            <v>12874</v>
          </cell>
          <cell r="L12">
            <v>334725</v>
          </cell>
          <cell r="Q12">
            <v>347599</v>
          </cell>
          <cell r="S12">
            <v>193111</v>
          </cell>
          <cell r="U12">
            <v>64370</v>
          </cell>
          <cell r="W12">
            <v>0</v>
          </cell>
          <cell r="Y12">
            <v>0</v>
          </cell>
          <cell r="AA12">
            <v>0</v>
          </cell>
        </row>
        <row r="13">
          <cell r="C13">
            <v>33985</v>
          </cell>
          <cell r="D13">
            <v>4032</v>
          </cell>
          <cell r="F13">
            <v>29953</v>
          </cell>
          <cell r="H13">
            <v>576</v>
          </cell>
          <cell r="J13">
            <v>2880</v>
          </cell>
          <cell r="L13">
            <v>576</v>
          </cell>
          <cell r="Q13">
            <v>20737</v>
          </cell>
          <cell r="S13">
            <v>2880</v>
          </cell>
          <cell r="U13">
            <v>2304</v>
          </cell>
          <cell r="W13">
            <v>0</v>
          </cell>
          <cell r="Y13">
            <v>0</v>
          </cell>
          <cell r="AA13">
            <v>0</v>
          </cell>
        </row>
        <row r="14">
          <cell r="C14">
            <v>12447685.5</v>
          </cell>
          <cell r="D14">
            <v>6783525</v>
          </cell>
          <cell r="F14">
            <v>5664160.5</v>
          </cell>
          <cell r="H14">
            <v>576</v>
          </cell>
          <cell r="J14">
            <v>490846</v>
          </cell>
          <cell r="L14">
            <v>536037</v>
          </cell>
          <cell r="Q14">
            <v>3904970</v>
          </cell>
          <cell r="S14">
            <v>533059</v>
          </cell>
          <cell r="U14">
            <v>198671</v>
          </cell>
          <cell r="W14">
            <v>0</v>
          </cell>
          <cell r="Y14">
            <v>0</v>
          </cell>
          <cell r="AA14">
            <v>0</v>
          </cell>
        </row>
        <row r="26">
          <cell r="C26">
            <v>7751369.9338324238</v>
          </cell>
          <cell r="D26">
            <v>4974608</v>
          </cell>
          <cell r="F26">
            <v>2776761.9338324238</v>
          </cell>
          <cell r="H26">
            <v>158266</v>
          </cell>
          <cell r="J26">
            <v>496040</v>
          </cell>
          <cell r="L26">
            <v>48253</v>
          </cell>
          <cell r="Q26">
            <v>1454642</v>
          </cell>
          <cell r="S26">
            <v>408537</v>
          </cell>
          <cell r="U26">
            <v>211022</v>
          </cell>
          <cell r="W26">
            <v>0</v>
          </cell>
          <cell r="Y26">
            <v>0</v>
          </cell>
          <cell r="AA26">
            <v>0</v>
          </cell>
        </row>
        <row r="27">
          <cell r="C27">
            <v>4418815</v>
          </cell>
          <cell r="D27">
            <v>3350934</v>
          </cell>
          <cell r="F27">
            <v>1067881</v>
          </cell>
          <cell r="H27">
            <v>0</v>
          </cell>
          <cell r="J27">
            <v>73647</v>
          </cell>
          <cell r="L27">
            <v>110470</v>
          </cell>
          <cell r="Q27">
            <v>773292</v>
          </cell>
          <cell r="S27">
            <v>36823</v>
          </cell>
          <cell r="U27">
            <v>73647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1609001</v>
          </cell>
          <cell r="D28">
            <v>539726</v>
          </cell>
          <cell r="F28">
            <v>1069275</v>
          </cell>
          <cell r="H28">
            <v>0</v>
          </cell>
          <cell r="J28">
            <v>22662</v>
          </cell>
          <cell r="L28">
            <v>0</v>
          </cell>
          <cell r="Q28">
            <v>989727</v>
          </cell>
          <cell r="S28">
            <v>45555</v>
          </cell>
          <cell r="U28">
            <v>11331</v>
          </cell>
          <cell r="W28">
            <v>0</v>
          </cell>
          <cell r="Y28">
            <v>0</v>
          </cell>
          <cell r="AA28">
            <v>0</v>
          </cell>
        </row>
        <row r="29">
          <cell r="C29">
            <v>2705240</v>
          </cell>
          <cell r="D29">
            <v>1348937</v>
          </cell>
          <cell r="F29">
            <v>1356303</v>
          </cell>
          <cell r="H29">
            <v>0</v>
          </cell>
          <cell r="J29">
            <v>26491</v>
          </cell>
          <cell r="L29">
            <v>276009</v>
          </cell>
          <cell r="Q29">
            <v>469139</v>
          </cell>
          <cell r="S29">
            <v>531683</v>
          </cell>
          <cell r="U29">
            <v>52982</v>
          </cell>
          <cell r="W29">
            <v>0</v>
          </cell>
          <cell r="Y29">
            <v>0</v>
          </cell>
          <cell r="AA29">
            <v>0</v>
          </cell>
        </row>
        <row r="30">
          <cell r="C30">
            <v>279134</v>
          </cell>
          <cell r="D30">
            <v>37937</v>
          </cell>
          <cell r="F30">
            <v>241197</v>
          </cell>
          <cell r="H30">
            <v>10384</v>
          </cell>
          <cell r="J30">
            <v>20769</v>
          </cell>
          <cell r="L30">
            <v>2077</v>
          </cell>
          <cell r="Q30">
            <v>139429</v>
          </cell>
          <cell r="S30">
            <v>27000</v>
          </cell>
          <cell r="U30">
            <v>35307</v>
          </cell>
          <cell r="W30">
            <v>4154</v>
          </cell>
          <cell r="Y30">
            <v>2077</v>
          </cell>
          <cell r="AA30">
            <v>0</v>
          </cell>
        </row>
        <row r="31">
          <cell r="C31">
            <v>16763559.933832424</v>
          </cell>
          <cell r="D31">
            <v>10252142</v>
          </cell>
          <cell r="F31">
            <v>6511417.9338324238</v>
          </cell>
          <cell r="H31">
            <v>168650</v>
          </cell>
          <cell r="J31">
            <v>639609</v>
          </cell>
          <cell r="L31">
            <v>436809</v>
          </cell>
          <cell r="Q31">
            <v>3826229</v>
          </cell>
          <cell r="S31">
            <v>1049598</v>
          </cell>
          <cell r="U31">
            <v>384289</v>
          </cell>
          <cell r="W31">
            <v>4154</v>
          </cell>
          <cell r="Y31">
            <v>2077</v>
          </cell>
          <cell r="AA31">
            <v>0</v>
          </cell>
        </row>
      </sheetData>
      <sheetData sheetId="6">
        <row r="9">
          <cell r="C9">
            <v>8366591.0165194133</v>
          </cell>
          <cell r="D9">
            <v>4554477</v>
          </cell>
          <cell r="F9">
            <v>3812114.0165194133</v>
          </cell>
          <cell r="H9">
            <v>54006</v>
          </cell>
          <cell r="J9">
            <v>533199</v>
          </cell>
          <cell r="L9">
            <v>52291</v>
          </cell>
          <cell r="Q9">
            <v>2526264</v>
          </cell>
          <cell r="S9">
            <v>322319</v>
          </cell>
          <cell r="U9">
            <v>270028</v>
          </cell>
          <cell r="W9">
            <v>54006</v>
          </cell>
          <cell r="Y9">
            <v>0</v>
          </cell>
          <cell r="AA9">
            <v>0</v>
          </cell>
        </row>
        <row r="10">
          <cell r="C10">
            <v>5071314</v>
          </cell>
          <cell r="D10">
            <v>3796524</v>
          </cell>
          <cell r="F10">
            <v>1274790</v>
          </cell>
          <cell r="H10">
            <v>0</v>
          </cell>
          <cell r="J10">
            <v>213497</v>
          </cell>
          <cell r="L10">
            <v>0</v>
          </cell>
          <cell r="Q10">
            <v>877192</v>
          </cell>
          <cell r="S10">
            <v>184102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C11">
            <v>2384604</v>
          </cell>
          <cell r="D11">
            <v>406818</v>
          </cell>
          <cell r="F11">
            <v>1977786</v>
          </cell>
          <cell r="H11">
            <v>0</v>
          </cell>
          <cell r="J11">
            <v>15025</v>
          </cell>
          <cell r="L11">
            <v>15113</v>
          </cell>
          <cell r="Q11">
            <v>1842032</v>
          </cell>
          <cell r="S11">
            <v>45163</v>
          </cell>
          <cell r="U11">
            <v>60452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3614513</v>
          </cell>
          <cell r="D12">
            <v>962287</v>
          </cell>
          <cell r="F12">
            <v>2652226</v>
          </cell>
          <cell r="H12">
            <v>0</v>
          </cell>
          <cell r="J12">
            <v>0</v>
          </cell>
          <cell r="L12">
            <v>286077</v>
          </cell>
          <cell r="Q12">
            <v>789718</v>
          </cell>
          <cell r="S12">
            <v>821827</v>
          </cell>
          <cell r="U12">
            <v>683084</v>
          </cell>
          <cell r="W12">
            <v>71519</v>
          </cell>
          <cell r="Y12">
            <v>0</v>
          </cell>
          <cell r="AA12">
            <v>0</v>
          </cell>
        </row>
        <row r="13">
          <cell r="C13">
            <v>451271.70828091516</v>
          </cell>
          <cell r="D13">
            <v>92818</v>
          </cell>
          <cell r="F13">
            <v>358453.70828091516</v>
          </cell>
          <cell r="H13">
            <v>3125</v>
          </cell>
          <cell r="J13">
            <v>12501</v>
          </cell>
          <cell r="L13">
            <v>9375</v>
          </cell>
          <cell r="Q13">
            <v>268450</v>
          </cell>
          <cell r="S13">
            <v>34064</v>
          </cell>
          <cell r="U13">
            <v>24689</v>
          </cell>
          <cell r="W13">
            <v>3125</v>
          </cell>
          <cell r="Y13">
            <v>0</v>
          </cell>
          <cell r="AA13">
            <v>3125</v>
          </cell>
        </row>
        <row r="14">
          <cell r="C14">
            <v>19888293.724800326</v>
          </cell>
          <cell r="D14">
            <v>9812924</v>
          </cell>
          <cell r="F14">
            <v>10075369.724800328</v>
          </cell>
          <cell r="H14">
            <v>57131</v>
          </cell>
          <cell r="J14">
            <v>774222</v>
          </cell>
          <cell r="L14">
            <v>362856</v>
          </cell>
          <cell r="Q14">
            <v>6303656</v>
          </cell>
          <cell r="S14">
            <v>1407475</v>
          </cell>
          <cell r="U14">
            <v>1038253</v>
          </cell>
          <cell r="W14">
            <v>128650</v>
          </cell>
          <cell r="Y14">
            <v>0</v>
          </cell>
          <cell r="AA14">
            <v>3125</v>
          </cell>
        </row>
        <row r="26">
          <cell r="C26">
            <v>6413680</v>
          </cell>
          <cell r="D26">
            <v>3413791</v>
          </cell>
          <cell r="F26">
            <v>2999889</v>
          </cell>
          <cell r="H26">
            <v>41390</v>
          </cell>
          <cell r="J26">
            <v>694635</v>
          </cell>
          <cell r="L26">
            <v>453493</v>
          </cell>
          <cell r="Q26">
            <v>1230909</v>
          </cell>
          <cell r="S26">
            <v>372512</v>
          </cell>
          <cell r="U26">
            <v>206951</v>
          </cell>
          <cell r="W26">
            <v>0</v>
          </cell>
          <cell r="Y26">
            <v>0</v>
          </cell>
          <cell r="AA26">
            <v>0</v>
          </cell>
        </row>
        <row r="27">
          <cell r="C27">
            <v>3458431.5</v>
          </cell>
          <cell r="D27">
            <v>2541424</v>
          </cell>
          <cell r="F27">
            <v>917007.5</v>
          </cell>
          <cell r="H27">
            <v>26200</v>
          </cell>
          <cell r="J27">
            <v>104800</v>
          </cell>
          <cell r="L27">
            <v>52400</v>
          </cell>
          <cell r="Q27">
            <v>497804</v>
          </cell>
          <cell r="S27">
            <v>209602</v>
          </cell>
          <cell r="U27">
            <v>26200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2127654</v>
          </cell>
          <cell r="D28">
            <v>506888</v>
          </cell>
          <cell r="F28">
            <v>1620766</v>
          </cell>
          <cell r="H28">
            <v>0</v>
          </cell>
          <cell r="J28">
            <v>43189</v>
          </cell>
          <cell r="L28">
            <v>14396</v>
          </cell>
          <cell r="Q28">
            <v>1519992</v>
          </cell>
          <cell r="S28">
            <v>43189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C29">
            <v>2049129</v>
          </cell>
          <cell r="D29">
            <v>839436</v>
          </cell>
          <cell r="F29">
            <v>1209693</v>
          </cell>
          <cell r="H29">
            <v>0</v>
          </cell>
          <cell r="J29">
            <v>43861</v>
          </cell>
          <cell r="L29">
            <v>321458</v>
          </cell>
          <cell r="Q29">
            <v>320509</v>
          </cell>
          <cell r="S29">
            <v>319180</v>
          </cell>
          <cell r="U29">
            <v>160824</v>
          </cell>
          <cell r="W29">
            <v>43861</v>
          </cell>
          <cell r="Y29">
            <v>0</v>
          </cell>
          <cell r="AA29">
            <v>0</v>
          </cell>
        </row>
        <row r="30">
          <cell r="C30">
            <v>214738</v>
          </cell>
          <cell r="D30">
            <v>20674</v>
          </cell>
          <cell r="F30">
            <v>194064</v>
          </cell>
          <cell r="H30">
            <v>7543</v>
          </cell>
          <cell r="J30">
            <v>15086</v>
          </cell>
          <cell r="L30">
            <v>9429</v>
          </cell>
          <cell r="Q30">
            <v>116781</v>
          </cell>
          <cell r="S30">
            <v>16972</v>
          </cell>
          <cell r="U30">
            <v>28252</v>
          </cell>
          <cell r="W30">
            <v>0</v>
          </cell>
          <cell r="Y30">
            <v>0</v>
          </cell>
          <cell r="AA30">
            <v>0</v>
          </cell>
        </row>
        <row r="31">
          <cell r="C31">
            <v>14263632.5</v>
          </cell>
          <cell r="D31">
            <v>7322213</v>
          </cell>
          <cell r="F31">
            <v>6941419.5</v>
          </cell>
          <cell r="H31">
            <v>75133</v>
          </cell>
          <cell r="J31">
            <v>901571</v>
          </cell>
          <cell r="L31">
            <v>851176</v>
          </cell>
          <cell r="Q31">
            <v>3685995</v>
          </cell>
          <cell r="S31">
            <v>961455</v>
          </cell>
          <cell r="U31">
            <v>422227</v>
          </cell>
          <cell r="W31">
            <v>43861</v>
          </cell>
          <cell r="Y31">
            <v>0</v>
          </cell>
          <cell r="AA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showGridLines="0" view="pageBreakPreview" zoomScale="70" zoomScaleNormal="70" zoomScaleSheetLayoutView="70" workbookViewId="0">
      <selection activeCell="G14" sqref="G14"/>
    </sheetView>
  </sheetViews>
  <sheetFormatPr defaultRowHeight="13.5" x14ac:dyDescent="0.15"/>
  <cols>
    <col min="1" max="3" width="27.625" customWidth="1"/>
    <col min="4" max="4" width="7.625" customWidth="1"/>
  </cols>
  <sheetData>
    <row r="1" spans="1:5" ht="18.75" x14ac:dyDescent="0.2">
      <c r="A1" s="630" t="s">
        <v>49</v>
      </c>
      <c r="B1" s="630"/>
      <c r="C1" s="630"/>
    </row>
    <row r="2" spans="1:5" ht="18.75" x14ac:dyDescent="0.2">
      <c r="A2" s="8"/>
      <c r="B2" s="8"/>
      <c r="C2" s="8"/>
    </row>
    <row r="3" spans="1:5" ht="18.75" x14ac:dyDescent="0.2">
      <c r="A3" s="8"/>
      <c r="B3" s="8"/>
      <c r="C3" s="8"/>
    </row>
    <row r="4" spans="1:5" s="2" customFormat="1" ht="14.25" x14ac:dyDescent="0.15">
      <c r="A4" s="1"/>
      <c r="B4" s="1"/>
      <c r="C4" s="86"/>
    </row>
    <row r="5" spans="1:5" s="3" customFormat="1" ht="59.25" customHeight="1" thickBot="1" x14ac:dyDescent="0.2">
      <c r="A5" s="5" t="s">
        <v>39</v>
      </c>
      <c r="B5" s="48" t="s">
        <v>19</v>
      </c>
      <c r="C5" s="49" t="s">
        <v>25</v>
      </c>
    </row>
    <row r="6" spans="1:5" s="3" customFormat="1" ht="56.1" customHeight="1" thickTop="1" x14ac:dyDescent="0.15">
      <c r="A6" s="51" t="s">
        <v>52</v>
      </c>
      <c r="B6" s="87">
        <v>72986893</v>
      </c>
      <c r="C6" s="90">
        <v>101.93478331854176</v>
      </c>
      <c r="E6" s="9"/>
    </row>
    <row r="7" spans="1:5" s="3" customFormat="1" ht="56.1" customHeight="1" x14ac:dyDescent="0.15">
      <c r="A7" s="4" t="s">
        <v>53</v>
      </c>
      <c r="B7" s="88">
        <v>77446713</v>
      </c>
      <c r="C7" s="90">
        <v>106.11043958262479</v>
      </c>
      <c r="E7" s="9"/>
    </row>
    <row r="8" spans="1:5" s="3" customFormat="1" ht="56.1" customHeight="1" x14ac:dyDescent="0.15">
      <c r="A8" s="51" t="s">
        <v>54</v>
      </c>
      <c r="B8" s="87">
        <v>74172409</v>
      </c>
      <c r="C8" s="90">
        <v>95.772184676191486</v>
      </c>
      <c r="E8" s="9"/>
    </row>
    <row r="9" spans="1:5" s="3" customFormat="1" ht="56.1" customHeight="1" x14ac:dyDescent="0.15">
      <c r="A9" s="51" t="s">
        <v>55</v>
      </c>
      <c r="B9" s="87">
        <v>72477709</v>
      </c>
      <c r="C9" s="90">
        <v>97.71518813687176</v>
      </c>
      <c r="E9" s="9"/>
    </row>
    <row r="10" spans="1:5" s="3" customFormat="1" ht="56.1" customHeight="1" x14ac:dyDescent="0.15">
      <c r="A10" s="51" t="s">
        <v>56</v>
      </c>
      <c r="B10" s="87">
        <v>74828029</v>
      </c>
      <c r="C10" s="90">
        <v>103.24281773310467</v>
      </c>
      <c r="E10" s="9"/>
    </row>
    <row r="11" spans="1:5" ht="56.1" customHeight="1" x14ac:dyDescent="0.15">
      <c r="A11" s="50" t="s">
        <v>57</v>
      </c>
      <c r="B11" s="88">
        <v>73303449</v>
      </c>
      <c r="C11" s="90">
        <v>97.962554913747624</v>
      </c>
      <c r="E11" s="9"/>
    </row>
    <row r="12" spans="1:5" ht="56.1" customHeight="1" x14ac:dyDescent="0.15">
      <c r="A12" s="51" t="s">
        <v>58</v>
      </c>
      <c r="B12" s="87">
        <v>42006752</v>
      </c>
      <c r="C12" s="90">
        <v>57.305287231437092</v>
      </c>
      <c r="E12" s="9"/>
    </row>
    <row r="13" spans="1:5" ht="56.1" customHeight="1" x14ac:dyDescent="0.15">
      <c r="A13" s="84" t="s">
        <v>59</v>
      </c>
      <c r="B13" s="89">
        <v>42997139</v>
      </c>
      <c r="C13" s="90">
        <f t="shared" ref="C13:C14" si="0">100*B13/B12</f>
        <v>102.3576852597411</v>
      </c>
    </row>
    <row r="14" spans="1:5" ht="56.1" customHeight="1" x14ac:dyDescent="0.15">
      <c r="A14" s="84" t="s">
        <v>60</v>
      </c>
      <c r="B14" s="89">
        <v>55324776</v>
      </c>
      <c r="C14" s="90">
        <f t="shared" si="0"/>
        <v>128.67083086621182</v>
      </c>
    </row>
    <row r="15" spans="1:5" ht="56.1" customHeight="1" x14ac:dyDescent="0.15">
      <c r="A15" s="84" t="s">
        <v>340</v>
      </c>
      <c r="B15" s="89">
        <v>62400540</v>
      </c>
      <c r="C15" s="90">
        <f>100*B15/B14</f>
        <v>112.78950320558008</v>
      </c>
    </row>
    <row r="16" spans="1:5" ht="56.1" customHeight="1" x14ac:dyDescent="0.15">
      <c r="A16" s="84" t="s">
        <v>388</v>
      </c>
      <c r="B16" s="89">
        <v>63363172</v>
      </c>
      <c r="C16" s="90">
        <f>100*B16/B15</f>
        <v>101.54266613718407</v>
      </c>
    </row>
    <row r="43" spans="1:3" ht="14.25" x14ac:dyDescent="0.15">
      <c r="A43" s="85"/>
      <c r="B43" s="85"/>
      <c r="C43" s="85"/>
    </row>
  </sheetData>
  <mergeCells count="1">
    <mergeCell ref="A1:C1"/>
  </mergeCells>
  <phoneticPr fontId="2"/>
  <printOptions horizontalCentered="1"/>
  <pageMargins left="0.19685039370078741" right="0.39370078740157483" top="0.59055118110236227" bottom="0.55118110236220474" header="0.51181102362204722" footer="0.15748031496062992"/>
  <pageSetup paperSize="9" firstPageNumber="39" fitToHeight="0" orientation="portrait" useFirstPageNumber="1" r:id="rId1"/>
  <headerFooter alignWithMargins="0">
    <oddFooter>&amp;C&amp;"ＭＳ 明朝,標準"&amp;12- 29 -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7913-23F8-4C5A-B7DC-F64EA7FAD4BC}">
  <dimension ref="A1:AA23"/>
  <sheetViews>
    <sheetView view="pageLayout" topLeftCell="B12" zoomScale="55" zoomScaleNormal="40" zoomScaleSheetLayoutView="40" zoomScalePageLayoutView="55" workbookViewId="0">
      <selection activeCell="B27" sqref="B27"/>
    </sheetView>
  </sheetViews>
  <sheetFormatPr defaultColWidth="9" defaultRowHeight="13.5" x14ac:dyDescent="0.15"/>
  <cols>
    <col min="1" max="1" width="25.5" style="475" customWidth="1"/>
    <col min="2" max="11" width="20.625" style="474" customWidth="1"/>
    <col min="12" max="12" width="18.125" style="474" customWidth="1"/>
    <col min="13" max="13" width="19.375" style="474" customWidth="1"/>
    <col min="14" max="14" width="15.625" style="474" customWidth="1"/>
    <col min="15" max="26" width="18.75" style="474" customWidth="1"/>
    <col min="27" max="27" width="20.625" style="475" customWidth="1"/>
    <col min="28" max="16384" width="9" style="474"/>
  </cols>
  <sheetData>
    <row r="1" spans="1:27" ht="32.25" x14ac:dyDescent="0.3">
      <c r="A1" s="724" t="s">
        <v>319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</row>
    <row r="2" spans="1:27" ht="21" customHeight="1" x14ac:dyDescent="0.15">
      <c r="A2" s="724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AA2" s="474"/>
    </row>
    <row r="3" spans="1:27" ht="21" customHeight="1" x14ac:dyDescent="0.3">
      <c r="A3" s="516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AA3" s="474"/>
    </row>
    <row r="4" spans="1:27" ht="21" customHeight="1" x14ac:dyDescent="0.15"/>
    <row r="5" spans="1:27" ht="21" customHeight="1" x14ac:dyDescent="0.2">
      <c r="F5" s="477"/>
      <c r="Z5" s="477"/>
      <c r="AA5" s="477" t="s">
        <v>307</v>
      </c>
    </row>
    <row r="6" spans="1:27" s="13" customFormat="1" ht="68.25" customHeight="1" x14ac:dyDescent="0.2">
      <c r="A6" s="740" t="s">
        <v>320</v>
      </c>
      <c r="B6" s="743" t="s">
        <v>321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598"/>
      <c r="N6" s="598"/>
      <c r="O6" s="743" t="s">
        <v>321</v>
      </c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4" t="s">
        <v>311</v>
      </c>
    </row>
    <row r="7" spans="1:27" s="13" customFormat="1" ht="56.25" customHeight="1" x14ac:dyDescent="0.2">
      <c r="A7" s="741"/>
      <c r="B7" s="636" t="s">
        <v>313</v>
      </c>
      <c r="C7" s="636" t="s">
        <v>314</v>
      </c>
      <c r="D7" s="748"/>
      <c r="E7" s="660" t="s">
        <v>315</v>
      </c>
      <c r="F7" s="660"/>
      <c r="G7" s="660"/>
      <c r="H7" s="660"/>
      <c r="I7" s="660"/>
      <c r="J7" s="660"/>
      <c r="K7" s="660"/>
      <c r="L7" s="660"/>
      <c r="M7" s="599"/>
      <c r="N7" s="599"/>
      <c r="O7" s="660" t="s">
        <v>315</v>
      </c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745"/>
    </row>
    <row r="8" spans="1:27" s="13" customFormat="1" ht="56.25" customHeight="1" x14ac:dyDescent="0.2">
      <c r="A8" s="741"/>
      <c r="B8" s="636"/>
      <c r="C8" s="747"/>
      <c r="D8" s="749"/>
      <c r="E8" s="739" t="s">
        <v>322</v>
      </c>
      <c r="F8" s="670"/>
      <c r="G8" s="739" t="s">
        <v>323</v>
      </c>
      <c r="H8" s="670"/>
      <c r="I8" s="739" t="s">
        <v>324</v>
      </c>
      <c r="J8" s="670"/>
      <c r="K8" s="739" t="s">
        <v>325</v>
      </c>
      <c r="L8" s="670"/>
      <c r="M8" s="600"/>
      <c r="N8" s="600"/>
      <c r="O8" s="739" t="s">
        <v>326</v>
      </c>
      <c r="P8" s="670"/>
      <c r="Q8" s="739" t="s">
        <v>327</v>
      </c>
      <c r="R8" s="670"/>
      <c r="S8" s="739" t="s">
        <v>328</v>
      </c>
      <c r="T8" s="670"/>
      <c r="U8" s="739" t="s">
        <v>329</v>
      </c>
      <c r="V8" s="670"/>
      <c r="W8" s="739" t="s">
        <v>330</v>
      </c>
      <c r="X8" s="670"/>
      <c r="Y8" s="739" t="s">
        <v>331</v>
      </c>
      <c r="Z8" s="670"/>
      <c r="AA8" s="745"/>
    </row>
    <row r="9" spans="1:27" s="13" customFormat="1" ht="72" customHeight="1" x14ac:dyDescent="0.2">
      <c r="A9" s="742"/>
      <c r="B9" s="747"/>
      <c r="C9" s="133" t="s">
        <v>316</v>
      </c>
      <c r="D9" s="517" t="s">
        <v>317</v>
      </c>
      <c r="E9" s="133" t="s">
        <v>316</v>
      </c>
      <c r="F9" s="517" t="s">
        <v>317</v>
      </c>
      <c r="G9" s="133" t="s">
        <v>316</v>
      </c>
      <c r="H9" s="517" t="s">
        <v>317</v>
      </c>
      <c r="I9" s="133" t="s">
        <v>316</v>
      </c>
      <c r="J9" s="517" t="s">
        <v>317</v>
      </c>
      <c r="K9" s="133" t="s">
        <v>316</v>
      </c>
      <c r="L9" s="517" t="s">
        <v>317</v>
      </c>
      <c r="M9" s="601"/>
      <c r="N9" s="601"/>
      <c r="O9" s="133" t="s">
        <v>316</v>
      </c>
      <c r="P9" s="517" t="s">
        <v>317</v>
      </c>
      <c r="Q9" s="133" t="s">
        <v>316</v>
      </c>
      <c r="R9" s="517" t="s">
        <v>317</v>
      </c>
      <c r="S9" s="133" t="s">
        <v>316</v>
      </c>
      <c r="T9" s="517" t="s">
        <v>317</v>
      </c>
      <c r="U9" s="133" t="s">
        <v>316</v>
      </c>
      <c r="V9" s="517" t="s">
        <v>317</v>
      </c>
      <c r="W9" s="133" t="s">
        <v>316</v>
      </c>
      <c r="X9" s="517" t="s">
        <v>317</v>
      </c>
      <c r="Y9" s="133" t="s">
        <v>316</v>
      </c>
      <c r="Z9" s="517" t="s">
        <v>317</v>
      </c>
      <c r="AA9" s="746"/>
    </row>
    <row r="10" spans="1:27" s="6" customFormat="1" ht="180" customHeight="1" x14ac:dyDescent="0.2">
      <c r="A10" s="518" t="s">
        <v>35</v>
      </c>
      <c r="B10" s="519">
        <f>+'[1]第２表１ P56 (入力用)'!B10/1000</f>
        <v>27630.642950351837</v>
      </c>
      <c r="C10" s="519">
        <f>+'[1]第２表１ P56 (入力用)'!C10/1000</f>
        <v>16804.62</v>
      </c>
      <c r="D10" s="520">
        <f>C10/B10*100</f>
        <v>60.818780186170137</v>
      </c>
      <c r="E10" s="519">
        <f>+'[1]第２表１ P56 (入力用)'!E10/1000</f>
        <v>10826.022950351839</v>
      </c>
      <c r="F10" s="521">
        <f>E10/B10*100</f>
        <v>39.181219813829863</v>
      </c>
      <c r="G10" s="519">
        <f>+'[1]第２表１ P56 (入力用)'!G10/1000</f>
        <v>253.66200000000001</v>
      </c>
      <c r="H10" s="521">
        <f>G10/B10*100</f>
        <v>0.91804595519471965</v>
      </c>
      <c r="I10" s="519">
        <f>+'[1]第２表１ P56 (入力用)'!I10/1000</f>
        <v>2098.8000000000002</v>
      </c>
      <c r="J10" s="521">
        <f>I10/B10*100</f>
        <v>7.595914448213283</v>
      </c>
      <c r="K10" s="519">
        <f>+'[1]第２表１ P56 (入力用)'!K10/1000</f>
        <v>704.00800000000004</v>
      </c>
      <c r="L10" s="521">
        <f>K10/C10*100</f>
        <v>4.1893717322974284</v>
      </c>
      <c r="M10" s="602"/>
      <c r="N10" s="602"/>
      <c r="O10" s="519">
        <f>+'[1]第２表１ P56 (入力用)'!O10/1000</f>
        <v>5624.2340000000004</v>
      </c>
      <c r="P10" s="521">
        <f>O10/B10*100</f>
        <v>20.355060177593092</v>
      </c>
      <c r="Q10" s="519">
        <f>+'[1]第２表１ P56 (入力用)'!Q10/1000</f>
        <v>1328.3240000000001</v>
      </c>
      <c r="R10" s="521">
        <f>Q10/B10*100</f>
        <v>4.8074306572843817</v>
      </c>
      <c r="S10" s="519">
        <f>+'[1]第２表１ P56 (入力用)'!S10/1000</f>
        <v>762.98599999999999</v>
      </c>
      <c r="T10" s="521">
        <f>S10/B10*100</f>
        <v>2.7613762060150848</v>
      </c>
      <c r="U10" s="519">
        <f>+'[1]第２表１ P56 (入力用)'!U10/1000</f>
        <v>54.006</v>
      </c>
      <c r="V10" s="521">
        <f>U10/B10*100</f>
        <v>0.19545690665628287</v>
      </c>
      <c r="W10" s="519">
        <f>+'[1]第２表１ P56 (入力用)'!W10/1000</f>
        <v>0</v>
      </c>
      <c r="X10" s="521">
        <f>W10/B10*100</f>
        <v>0</v>
      </c>
      <c r="Y10" s="519">
        <f>+'[1]第２表１ P56 (入力用)'!Y10/1000</f>
        <v>0</v>
      </c>
      <c r="Z10" s="521">
        <f>Y10/B10*100</f>
        <v>0</v>
      </c>
      <c r="AA10" s="518" t="s">
        <v>35</v>
      </c>
    </row>
    <row r="11" spans="1:27" s="6" customFormat="1" ht="180" customHeight="1" x14ac:dyDescent="0.2">
      <c r="A11" s="518" t="s">
        <v>15</v>
      </c>
      <c r="B11" s="519">
        <f>+'[1]第２表１ P56 (入力用)'!B11/1000</f>
        <v>14896.224</v>
      </c>
      <c r="C11" s="519">
        <f>+'[1]第２表１ P56 (入力用)'!C11/1000</f>
        <v>11324.919</v>
      </c>
      <c r="D11" s="520">
        <f t="shared" ref="D11:D14" si="0">C11/B11*100</f>
        <v>76.025434365111593</v>
      </c>
      <c r="E11" s="519">
        <f>+'[1]第２表１ P56 (入力用)'!E11/1000</f>
        <v>3571.3049999999998</v>
      </c>
      <c r="F11" s="521">
        <f t="shared" ref="F11:F15" si="1">E11/B11*100</f>
        <v>23.97456563488841</v>
      </c>
      <c r="G11" s="519">
        <f>+'[1]第２表１ P56 (入力用)'!G11/1000</f>
        <v>26.2</v>
      </c>
      <c r="H11" s="521">
        <f t="shared" ref="H11:H15" si="2">G11/B11*100</f>
        <v>0.17588349906660911</v>
      </c>
      <c r="I11" s="519">
        <f>+'[1]第２表１ P56 (入力用)'!I11/1000</f>
        <v>492.11</v>
      </c>
      <c r="J11" s="521">
        <f t="shared" ref="J11:J15" si="3">I11/B11*100</f>
        <v>3.3035888826591226</v>
      </c>
      <c r="K11" s="519">
        <f>+'[1]第２表１ P56 (入力用)'!K11/1000</f>
        <v>185.12899999999999</v>
      </c>
      <c r="L11" s="521">
        <f t="shared" ref="L11:L15" si="4">K11/C11*100</f>
        <v>1.6347048486616107</v>
      </c>
      <c r="M11" s="602"/>
      <c r="N11" s="602"/>
      <c r="O11" s="519">
        <f>+'[1]第２表１ P56 (入力用)'!O11/1000</f>
        <v>2281.8420000000001</v>
      </c>
      <c r="P11" s="521">
        <f t="shared" ref="P11:P15" si="5">O11/B11*100</f>
        <v>15.318257835005705</v>
      </c>
      <c r="Q11" s="519">
        <f>+'[1]第２表１ P56 (入力用)'!Q11/1000</f>
        <v>486.17500000000001</v>
      </c>
      <c r="R11" s="521">
        <f t="shared" ref="R11:R15" si="6">Q11/B11*100</f>
        <v>3.2637465709430797</v>
      </c>
      <c r="S11" s="519">
        <f>+'[1]第２表１ P56 (入力用)'!S11/1000</f>
        <v>99.846999999999994</v>
      </c>
      <c r="T11" s="521">
        <f t="shared" ref="T11:T15" si="7">S11/B11*100</f>
        <v>0.67028395921006556</v>
      </c>
      <c r="U11" s="519">
        <f>+'[1]第２表１ P56 (入力用)'!U11/1000</f>
        <v>0</v>
      </c>
      <c r="V11" s="521">
        <f t="shared" ref="V11:V15" si="8">U11/B11*100</f>
        <v>0</v>
      </c>
      <c r="W11" s="519">
        <f>+'[1]第２表１ P56 (入力用)'!W11/1000</f>
        <v>0</v>
      </c>
      <c r="X11" s="521">
        <f t="shared" ref="X11:X15" si="9">W11/B11*100</f>
        <v>0</v>
      </c>
      <c r="Y11" s="519">
        <f>+'[1]第２表１ P56 (入力用)'!Y11/1000</f>
        <v>0</v>
      </c>
      <c r="Z11" s="521">
        <f t="shared" ref="Z11:Z14" si="10">Y11/B11*100</f>
        <v>0</v>
      </c>
      <c r="AA11" s="518" t="s">
        <v>15</v>
      </c>
    </row>
    <row r="12" spans="1:27" s="6" customFormat="1" ht="180" customHeight="1" x14ac:dyDescent="0.2">
      <c r="A12" s="518" t="s">
        <v>16</v>
      </c>
      <c r="B12" s="519">
        <f>+'[1]第２表１ P56 (入力用)'!B12/1000</f>
        <v>9763.1720000000005</v>
      </c>
      <c r="C12" s="519">
        <f>+'[1]第２表１ P56 (入力用)'!C12/1000</f>
        <v>1962.702</v>
      </c>
      <c r="D12" s="520">
        <f t="shared" si="0"/>
        <v>20.103118125953326</v>
      </c>
      <c r="E12" s="519">
        <f>+'[1]第２表１ P56 (入力用)'!E12/1000</f>
        <v>7800.47</v>
      </c>
      <c r="F12" s="521">
        <f t="shared" si="1"/>
        <v>79.89688187404667</v>
      </c>
      <c r="G12" s="519">
        <f>+'[1]第２表１ P56 (入力用)'!G12/1000</f>
        <v>0</v>
      </c>
      <c r="H12" s="521">
        <f t="shared" si="2"/>
        <v>0</v>
      </c>
      <c r="I12" s="519">
        <f>+'[1]第２表１ P56 (入力用)'!I12/1000</f>
        <v>80.876000000000005</v>
      </c>
      <c r="J12" s="521">
        <f t="shared" si="3"/>
        <v>0.82837831803024664</v>
      </c>
      <c r="K12" s="519">
        <f>+'[1]第２表１ P56 (入力用)'!K12/1000</f>
        <v>58.015000000000001</v>
      </c>
      <c r="L12" s="521">
        <f t="shared" si="4"/>
        <v>2.9558740960166139</v>
      </c>
      <c r="M12" s="602"/>
      <c r="N12" s="602"/>
      <c r="O12" s="519">
        <f>+'[1]第２表１ P56 (入力用)'!O12/1000</f>
        <v>7342.4120000000003</v>
      </c>
      <c r="P12" s="521">
        <f t="shared" si="5"/>
        <v>75.205189460966167</v>
      </c>
      <c r="Q12" s="519">
        <f>+'[1]第２表１ P56 (入力用)'!Q12/1000</f>
        <v>190.37100000000001</v>
      </c>
      <c r="R12" s="521">
        <f t="shared" si="6"/>
        <v>1.9498888271147943</v>
      </c>
      <c r="S12" s="519">
        <f>+'[1]第２表１ P56 (入力用)'!S12/1000</f>
        <v>128.79499999999999</v>
      </c>
      <c r="T12" s="521">
        <f t="shared" si="7"/>
        <v>1.3191921641859836</v>
      </c>
      <c r="U12" s="519">
        <f>+'[1]第２表１ P56 (入力用)'!U12/1000</f>
        <v>0</v>
      </c>
      <c r="V12" s="521">
        <f t="shared" si="8"/>
        <v>0</v>
      </c>
      <c r="W12" s="519">
        <f>+'[1]第２表１ P56 (入力用)'!W12/1000</f>
        <v>0</v>
      </c>
      <c r="X12" s="521">
        <f t="shared" si="9"/>
        <v>0</v>
      </c>
      <c r="Y12" s="519">
        <f>+'[1]第２表１ P56 (入力用)'!Y12/1000</f>
        <v>0</v>
      </c>
      <c r="Z12" s="521">
        <f t="shared" si="10"/>
        <v>0</v>
      </c>
      <c r="AA12" s="518" t="s">
        <v>16</v>
      </c>
    </row>
    <row r="13" spans="1:27" s="6" customFormat="1" ht="180" customHeight="1" x14ac:dyDescent="0.2">
      <c r="A13" s="518" t="s">
        <v>17</v>
      </c>
      <c r="B13" s="519">
        <f>+'[1]第２表１ P56 (入力用)'!B13/1000</f>
        <v>10094.004000000001</v>
      </c>
      <c r="C13" s="519">
        <f>+'[1]第２表１ P56 (入力用)'!C13/1000</f>
        <v>3923.1019999999999</v>
      </c>
      <c r="D13" s="520">
        <f t="shared" si="0"/>
        <v>38.865667182220257</v>
      </c>
      <c r="E13" s="519">
        <f>+'[1]第２表１ P56 (入力用)'!E13/1000</f>
        <v>6170.902</v>
      </c>
      <c r="F13" s="521">
        <f t="shared" si="1"/>
        <v>61.134332817779736</v>
      </c>
      <c r="G13" s="519">
        <f>+'[1]第２表１ P56 (入力用)'!G13/1000</f>
        <v>0</v>
      </c>
      <c r="H13" s="521">
        <f t="shared" si="2"/>
        <v>0</v>
      </c>
      <c r="I13" s="519">
        <f>+'[1]第２表１ P56 (入力用)'!I13/1000</f>
        <v>83.225999999999999</v>
      </c>
      <c r="J13" s="521">
        <f t="shared" si="3"/>
        <v>0.82450928293668191</v>
      </c>
      <c r="K13" s="519">
        <f>+'[1]第２表１ P56 (入力用)'!K13/1000</f>
        <v>1218.269</v>
      </c>
      <c r="L13" s="521">
        <f t="shared" si="4"/>
        <v>31.053717186043084</v>
      </c>
      <c r="M13" s="602"/>
      <c r="N13" s="602"/>
      <c r="O13" s="519">
        <f>+'[1]第２表１ P56 (入力用)'!O13/1000</f>
        <v>1926.9649999999999</v>
      </c>
      <c r="P13" s="521">
        <f t="shared" si="5"/>
        <v>19.090194535290454</v>
      </c>
      <c r="Q13" s="519">
        <f>+'[1]第２表１ P56 (入力用)'!Q13/1000</f>
        <v>1865.8009999999999</v>
      </c>
      <c r="R13" s="521">
        <f t="shared" si="6"/>
        <v>18.48425065018797</v>
      </c>
      <c r="S13" s="519">
        <f>+'[1]第２表１ P56 (入力用)'!S13/1000</f>
        <v>961.26</v>
      </c>
      <c r="T13" s="521">
        <f t="shared" si="7"/>
        <v>9.5230792458572431</v>
      </c>
      <c r="U13" s="519">
        <f>+'[1]第２表１ P56 (入力用)'!U13/1000</f>
        <v>115.38</v>
      </c>
      <c r="V13" s="521">
        <f t="shared" si="8"/>
        <v>1.1430548274005041</v>
      </c>
      <c r="W13" s="519">
        <f>+'[1]第２表１ P56 (入力用)'!W13/1000</f>
        <v>0</v>
      </c>
      <c r="X13" s="521">
        <f t="shared" si="9"/>
        <v>0</v>
      </c>
      <c r="Y13" s="519">
        <f>+'[1]第２表１ P56 (入力用)'!Y13/1000</f>
        <v>0</v>
      </c>
      <c r="Z13" s="521">
        <f t="shared" si="10"/>
        <v>0</v>
      </c>
      <c r="AA13" s="518" t="s">
        <v>17</v>
      </c>
    </row>
    <row r="14" spans="1:27" s="6" customFormat="1" ht="180" customHeight="1" thickBot="1" x14ac:dyDescent="0.25">
      <c r="A14" s="522" t="s">
        <v>18</v>
      </c>
      <c r="B14" s="523">
        <f>+'[1]第２表１ P56 (入力用)'!B14/1000</f>
        <v>979.12870828091513</v>
      </c>
      <c r="C14" s="519">
        <f>+'[1]第２表１ P56 (入力用)'!C14/1000</f>
        <v>155.46100000000001</v>
      </c>
      <c r="D14" s="524">
        <f t="shared" si="0"/>
        <v>15.877483591809643</v>
      </c>
      <c r="E14" s="519">
        <f>+'[1]第２表１ P56 (入力用)'!E14/1000</f>
        <v>823.66770828091512</v>
      </c>
      <c r="F14" s="525">
        <f t="shared" si="1"/>
        <v>84.12251640819035</v>
      </c>
      <c r="G14" s="519">
        <f>+'[1]第２表１ P56 (入力用)'!G14/1000</f>
        <v>21.628</v>
      </c>
      <c r="H14" s="525">
        <f t="shared" si="2"/>
        <v>2.208902651621043</v>
      </c>
      <c r="I14" s="519">
        <f>+'[1]第２表１ P56 (入力用)'!I14/1000</f>
        <v>51.235999999999997</v>
      </c>
      <c r="J14" s="525">
        <f t="shared" si="3"/>
        <v>5.2328156213452814</v>
      </c>
      <c r="K14" s="519">
        <f>+'[1]第２表１ P56 (入力用)'!K14/1000</f>
        <v>21.457000000000001</v>
      </c>
      <c r="L14" s="525">
        <f t="shared" si="4"/>
        <v>13.802175465229222</v>
      </c>
      <c r="M14" s="602"/>
      <c r="N14" s="602"/>
      <c r="O14" s="519">
        <f>+'[1]第２表１ P56 (入力用)'!O14/1000</f>
        <v>545.39700000000005</v>
      </c>
      <c r="P14" s="525">
        <f t="shared" si="5"/>
        <v>55.702278504076283</v>
      </c>
      <c r="Q14" s="519">
        <f>+'[1]第２表１ P56 (入力用)'!Q14/1000</f>
        <v>80.915999999999997</v>
      </c>
      <c r="R14" s="525">
        <f t="shared" si="6"/>
        <v>8.2640820676238356</v>
      </c>
      <c r="S14" s="519">
        <f>+'[1]第２表１ P56 (入力用)'!S14/1000</f>
        <v>90.552000000000007</v>
      </c>
      <c r="T14" s="525">
        <f t="shared" si="7"/>
        <v>9.2482223464762665</v>
      </c>
      <c r="U14" s="519">
        <f>+'[1]第２表１ P56 (入力用)'!U14/1000</f>
        <v>7.2789999999999999</v>
      </c>
      <c r="V14" s="525">
        <f t="shared" si="8"/>
        <v>0.7434160533174391</v>
      </c>
      <c r="W14" s="519">
        <f>+'[1]第２表１ P56 (入力用)'!W14/1000</f>
        <v>2.077</v>
      </c>
      <c r="X14" s="525">
        <f t="shared" si="9"/>
        <v>0.21212737226821277</v>
      </c>
      <c r="Y14" s="519">
        <f>+'[1]第２表１ P56 (入力用)'!Y14/1000</f>
        <v>3.125</v>
      </c>
      <c r="Z14" s="525">
        <f t="shared" si="10"/>
        <v>0.31916130878101345</v>
      </c>
      <c r="AA14" s="518" t="s">
        <v>18</v>
      </c>
    </row>
    <row r="15" spans="1:27" s="6" customFormat="1" ht="180" customHeight="1" thickTop="1" x14ac:dyDescent="0.2">
      <c r="A15" s="526" t="s">
        <v>312</v>
      </c>
      <c r="B15" s="527">
        <f>+'[1]第２表１ P56 (入力用)'!B15/1000</f>
        <v>63363.171658632753</v>
      </c>
      <c r="C15" s="528">
        <f>+'[1]第２表１ P56 (入力用)'!C15/1000</f>
        <v>34170.803999999996</v>
      </c>
      <c r="D15" s="529">
        <f>C15/B15*100</f>
        <v>53.928493643112141</v>
      </c>
      <c r="E15" s="528">
        <f>+'[1]第２表１ P56 (入力用)'!E15/1000</f>
        <v>29192.367658632753</v>
      </c>
      <c r="F15" s="530">
        <f t="shared" si="1"/>
        <v>46.071506356887852</v>
      </c>
      <c r="G15" s="528">
        <f>+'[1]第２表１ P56 (入力用)'!G15/1000</f>
        <v>301.49</v>
      </c>
      <c r="H15" s="530">
        <f t="shared" si="2"/>
        <v>0.47581267179027692</v>
      </c>
      <c r="I15" s="528">
        <f>+'[1]第２表１ P56 (入力用)'!I15/1000</f>
        <v>2806.248</v>
      </c>
      <c r="J15" s="530">
        <f t="shared" si="3"/>
        <v>4.4288313329998372</v>
      </c>
      <c r="K15" s="528">
        <f>+'[1]第２表１ P56 (入力用)'!K15/1000</f>
        <v>2186.8780000000002</v>
      </c>
      <c r="L15" s="530">
        <f t="shared" si="4"/>
        <v>6.3998435623580887</v>
      </c>
      <c r="M15" s="603"/>
      <c r="N15" s="603"/>
      <c r="O15" s="528">
        <f>+'[1]第２表１ P56 (入力用)'!O15/1000</f>
        <v>17720.849999999999</v>
      </c>
      <c r="P15" s="530">
        <f t="shared" si="5"/>
        <v>27.967113286990376</v>
      </c>
      <c r="Q15" s="528">
        <f>+'[1]第２表１ P56 (入力用)'!Q15/1000</f>
        <v>3951.587</v>
      </c>
      <c r="R15" s="530">
        <f t="shared" si="6"/>
        <v>6.236409725966781</v>
      </c>
      <c r="S15" s="528">
        <f>+'[1]第２表１ P56 (入力用)'!S15/1000</f>
        <v>2043.44</v>
      </c>
      <c r="T15" s="530">
        <f t="shared" si="7"/>
        <v>3.2249648281638641</v>
      </c>
      <c r="U15" s="528">
        <f>+'[1]第２表１ P56 (入力用)'!U15/1000</f>
        <v>176.66499999999999</v>
      </c>
      <c r="V15" s="530">
        <f t="shared" si="8"/>
        <v>0.2788133790899508</v>
      </c>
      <c r="W15" s="528">
        <f>+'[1]第２表１ P56 (入力用)'!W15/1000</f>
        <v>2.077</v>
      </c>
      <c r="X15" s="530">
        <f t="shared" si="9"/>
        <v>3.2779293485966535E-3</v>
      </c>
      <c r="Y15" s="528">
        <f>+'[1]第２表１ P56 (入力用)'!Y15/1000</f>
        <v>3.125</v>
      </c>
      <c r="Z15" s="530">
        <f>Y15/B15*100</f>
        <v>4.9318869592511038E-3</v>
      </c>
      <c r="AA15" s="531" t="s">
        <v>312</v>
      </c>
    </row>
    <row r="16" spans="1:27" ht="8.25" customHeight="1" x14ac:dyDescent="0.15">
      <c r="A16" s="513"/>
      <c r="B16" s="514"/>
      <c r="C16" s="532"/>
      <c r="D16" s="514"/>
      <c r="E16" s="532"/>
      <c r="F16" s="514"/>
      <c r="G16" s="494"/>
      <c r="I16" s="494"/>
      <c r="K16" s="494"/>
      <c r="O16" s="494"/>
      <c r="Q16" s="494"/>
      <c r="S16" s="494"/>
      <c r="U16" s="494"/>
      <c r="W16" s="494"/>
      <c r="Y16" s="494"/>
      <c r="AA16" s="513"/>
    </row>
    <row r="17" spans="1:27" ht="21" customHeight="1" x14ac:dyDescent="0.25">
      <c r="A17" s="738" t="s">
        <v>318</v>
      </c>
      <c r="B17" s="738"/>
      <c r="C17" s="738"/>
      <c r="D17" s="738"/>
      <c r="E17" s="738"/>
      <c r="F17" s="738"/>
      <c r="G17" s="738"/>
      <c r="H17" s="738"/>
      <c r="I17" s="738"/>
      <c r="J17" s="738"/>
      <c r="K17" s="738"/>
      <c r="L17" s="738"/>
      <c r="O17" s="494"/>
      <c r="Q17" s="494"/>
      <c r="S17" s="494"/>
      <c r="U17" s="494"/>
      <c r="W17" s="494"/>
      <c r="Y17" s="494"/>
      <c r="AA17" s="513"/>
    </row>
    <row r="18" spans="1:27" ht="21" customHeight="1" x14ac:dyDescent="0.15">
      <c r="A18" s="513"/>
      <c r="B18" s="514"/>
      <c r="C18" s="514"/>
      <c r="D18" s="514"/>
      <c r="E18" s="514"/>
      <c r="F18" s="514"/>
      <c r="G18" s="494"/>
      <c r="I18" s="494"/>
      <c r="K18" s="494"/>
      <c r="O18" s="494"/>
      <c r="Q18" s="494"/>
      <c r="S18" s="494"/>
      <c r="U18" s="494"/>
      <c r="W18" s="494"/>
      <c r="Y18" s="494"/>
      <c r="AA18" s="513"/>
    </row>
    <row r="19" spans="1:27" ht="21" customHeight="1" x14ac:dyDescent="0.15">
      <c r="A19" s="513"/>
      <c r="B19" s="514"/>
      <c r="C19" s="514"/>
      <c r="D19" s="514"/>
      <c r="E19" s="514"/>
      <c r="F19" s="514"/>
      <c r="G19" s="494"/>
      <c r="I19" s="494"/>
      <c r="K19" s="494"/>
      <c r="O19" s="494"/>
      <c r="Q19" s="494"/>
      <c r="S19" s="494"/>
      <c r="U19" s="494"/>
      <c r="W19" s="494"/>
      <c r="Y19" s="494"/>
      <c r="AA19" s="513"/>
    </row>
    <row r="20" spans="1:27" ht="21" customHeight="1" x14ac:dyDescent="0.15">
      <c r="A20" s="513"/>
      <c r="B20" s="514"/>
      <c r="C20" s="514"/>
      <c r="D20" s="514"/>
      <c r="E20" s="514"/>
      <c r="F20" s="514"/>
      <c r="G20" s="494"/>
      <c r="I20" s="494"/>
      <c r="K20" s="494"/>
      <c r="O20" s="494"/>
      <c r="Q20" s="494"/>
      <c r="S20" s="494"/>
      <c r="U20" s="494"/>
      <c r="W20" s="494"/>
      <c r="Y20" s="494"/>
      <c r="AA20" s="513"/>
    </row>
    <row r="21" spans="1:27" ht="21" customHeight="1" x14ac:dyDescent="0.15">
      <c r="A21" s="513"/>
      <c r="B21" s="514"/>
      <c r="C21" s="514"/>
      <c r="D21" s="514"/>
      <c r="E21" s="514"/>
      <c r="F21" s="514"/>
      <c r="G21" s="494"/>
      <c r="I21" s="494"/>
      <c r="K21" s="494"/>
      <c r="O21" s="494"/>
      <c r="Q21" s="494"/>
      <c r="S21" s="494"/>
      <c r="U21" s="494"/>
      <c r="W21" s="494"/>
      <c r="Y21" s="494"/>
      <c r="AA21" s="513"/>
    </row>
    <row r="22" spans="1:27" ht="21" customHeight="1" x14ac:dyDescent="0.15">
      <c r="A22" s="513"/>
      <c r="B22" s="514"/>
      <c r="C22" s="514"/>
      <c r="D22" s="514"/>
      <c r="E22" s="514"/>
      <c r="F22" s="514"/>
      <c r="G22" s="494"/>
      <c r="I22" s="494"/>
      <c r="K22" s="494"/>
      <c r="O22" s="494"/>
      <c r="Q22" s="494"/>
      <c r="S22" s="494"/>
      <c r="U22" s="494"/>
      <c r="W22" s="494"/>
      <c r="Y22" s="494"/>
      <c r="AA22" s="513"/>
    </row>
    <row r="23" spans="1:27" ht="21" customHeight="1" x14ac:dyDescent="0.15">
      <c r="A23" s="513"/>
      <c r="B23" s="514"/>
      <c r="C23" s="514"/>
      <c r="D23" s="514"/>
      <c r="E23" s="514"/>
      <c r="F23" s="514"/>
      <c r="G23" s="494"/>
      <c r="I23" s="494"/>
      <c r="K23" s="494"/>
      <c r="O23" s="494"/>
      <c r="Q23" s="494"/>
      <c r="S23" s="494"/>
      <c r="U23" s="494"/>
      <c r="W23" s="494"/>
      <c r="Y23" s="494"/>
      <c r="AA23" s="513"/>
    </row>
  </sheetData>
  <mergeCells count="20">
    <mergeCell ref="A1:L2"/>
    <mergeCell ref="A6:A9"/>
    <mergeCell ref="B6:L6"/>
    <mergeCell ref="O6:Z6"/>
    <mergeCell ref="AA6:AA9"/>
    <mergeCell ref="B7:B9"/>
    <mergeCell ref="C7:D8"/>
    <mergeCell ref="E7:L7"/>
    <mergeCell ref="O7:Z7"/>
    <mergeCell ref="E8:F8"/>
    <mergeCell ref="U8:V8"/>
    <mergeCell ref="W8:X8"/>
    <mergeCell ref="Y8:Z8"/>
    <mergeCell ref="Q8:R8"/>
    <mergeCell ref="S8:T8"/>
    <mergeCell ref="A17:L17"/>
    <mergeCell ref="G8:H8"/>
    <mergeCell ref="I8:J8"/>
    <mergeCell ref="K8:L8"/>
    <mergeCell ref="O8:P8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2" fitToWidth="2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3951-35AA-497A-A723-40E3849C67DA}">
  <dimension ref="B1:AC39"/>
  <sheetViews>
    <sheetView view="pageBreakPreview" topLeftCell="A14" zoomScale="40" zoomScaleNormal="40" zoomScaleSheetLayoutView="40" zoomScalePageLayoutView="40" workbookViewId="0">
      <selection activeCell="B27" sqref="B27"/>
    </sheetView>
  </sheetViews>
  <sheetFormatPr defaultColWidth="9" defaultRowHeight="13.5" x14ac:dyDescent="0.15"/>
  <cols>
    <col min="1" max="1" width="11.125" style="474" customWidth="1"/>
    <col min="2" max="2" width="19.5" style="475" customWidth="1"/>
    <col min="3" max="13" width="20.625" style="474" customWidth="1"/>
    <col min="14" max="14" width="18.75" style="474" customWidth="1"/>
    <col min="15" max="15" width="12.5" style="474" customWidth="1"/>
    <col min="16" max="16" width="11.25" style="474" customWidth="1"/>
    <col min="17" max="29" width="20.625" style="474" customWidth="1"/>
    <col min="30" max="16384" width="9" style="474"/>
  </cols>
  <sheetData>
    <row r="1" spans="2:29" ht="67.5" customHeight="1" x14ac:dyDescent="0.4">
      <c r="B1" s="724" t="s">
        <v>332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</row>
    <row r="2" spans="2:29" ht="21" customHeight="1" x14ac:dyDescent="0.15"/>
    <row r="3" spans="2:29" ht="21" customHeight="1" x14ac:dyDescent="0.15"/>
    <row r="4" spans="2:29" ht="21" customHeight="1" x14ac:dyDescent="0.2">
      <c r="G4" s="477"/>
      <c r="AB4" s="477"/>
      <c r="AC4" s="477" t="s">
        <v>307</v>
      </c>
    </row>
    <row r="5" spans="2:29" s="13" customFormat="1" ht="55.5" customHeight="1" x14ac:dyDescent="0.2">
      <c r="B5" s="740" t="s">
        <v>320</v>
      </c>
      <c r="C5" s="743" t="s">
        <v>333</v>
      </c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598"/>
      <c r="O5" s="598"/>
      <c r="P5" s="598"/>
      <c r="Q5" s="743" t="s">
        <v>333</v>
      </c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657" t="s">
        <v>311</v>
      </c>
    </row>
    <row r="6" spans="2:29" s="13" customFormat="1" ht="55.5" customHeight="1" x14ac:dyDescent="0.2">
      <c r="B6" s="741"/>
      <c r="C6" s="636" t="s">
        <v>313</v>
      </c>
      <c r="D6" s="636" t="s">
        <v>314</v>
      </c>
      <c r="E6" s="748"/>
      <c r="F6" s="660" t="s">
        <v>315</v>
      </c>
      <c r="G6" s="660"/>
      <c r="H6" s="660"/>
      <c r="I6" s="660"/>
      <c r="J6" s="660"/>
      <c r="K6" s="660"/>
      <c r="L6" s="660"/>
      <c r="M6" s="660"/>
      <c r="N6" s="599"/>
      <c r="O6" s="599"/>
      <c r="P6" s="599"/>
      <c r="Q6" s="660" t="s">
        <v>315</v>
      </c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58"/>
    </row>
    <row r="7" spans="2:29" s="13" customFormat="1" ht="55.5" customHeight="1" x14ac:dyDescent="0.2">
      <c r="B7" s="741"/>
      <c r="C7" s="636"/>
      <c r="D7" s="747"/>
      <c r="E7" s="749"/>
      <c r="F7" s="739" t="s">
        <v>322</v>
      </c>
      <c r="G7" s="670"/>
      <c r="H7" s="739" t="s">
        <v>323</v>
      </c>
      <c r="I7" s="670"/>
      <c r="J7" s="739" t="s">
        <v>324</v>
      </c>
      <c r="K7" s="670"/>
      <c r="L7" s="739" t="s">
        <v>325</v>
      </c>
      <c r="M7" s="670"/>
      <c r="N7" s="600"/>
      <c r="O7" s="600"/>
      <c r="P7" s="600"/>
      <c r="Q7" s="739" t="s">
        <v>326</v>
      </c>
      <c r="R7" s="670"/>
      <c r="S7" s="739" t="s">
        <v>327</v>
      </c>
      <c r="T7" s="670"/>
      <c r="U7" s="739" t="s">
        <v>328</v>
      </c>
      <c r="V7" s="670"/>
      <c r="W7" s="739" t="s">
        <v>329</v>
      </c>
      <c r="X7" s="670"/>
      <c r="Y7" s="739" t="s">
        <v>330</v>
      </c>
      <c r="Z7" s="670"/>
      <c r="AA7" s="739" t="s">
        <v>331</v>
      </c>
      <c r="AB7" s="670"/>
      <c r="AC7" s="658"/>
    </row>
    <row r="8" spans="2:29" s="13" customFormat="1" ht="55.5" customHeight="1" x14ac:dyDescent="0.2">
      <c r="B8" s="742"/>
      <c r="C8" s="747"/>
      <c r="D8" s="133" t="s">
        <v>316</v>
      </c>
      <c r="E8" s="517" t="s">
        <v>317</v>
      </c>
      <c r="F8" s="133" t="s">
        <v>316</v>
      </c>
      <c r="G8" s="517" t="s">
        <v>317</v>
      </c>
      <c r="H8" s="133" t="s">
        <v>316</v>
      </c>
      <c r="I8" s="517" t="s">
        <v>317</v>
      </c>
      <c r="J8" s="133" t="s">
        <v>316</v>
      </c>
      <c r="K8" s="517" t="s">
        <v>317</v>
      </c>
      <c r="L8" s="133" t="s">
        <v>316</v>
      </c>
      <c r="M8" s="517" t="s">
        <v>317</v>
      </c>
      <c r="N8" s="601"/>
      <c r="O8" s="601"/>
      <c r="P8" s="601"/>
      <c r="Q8" s="133" t="s">
        <v>316</v>
      </c>
      <c r="R8" s="517" t="s">
        <v>317</v>
      </c>
      <c r="S8" s="133" t="s">
        <v>316</v>
      </c>
      <c r="T8" s="517" t="s">
        <v>317</v>
      </c>
      <c r="U8" s="133" t="s">
        <v>316</v>
      </c>
      <c r="V8" s="517" t="s">
        <v>317</v>
      </c>
      <c r="W8" s="133" t="s">
        <v>316</v>
      </c>
      <c r="X8" s="517" t="s">
        <v>317</v>
      </c>
      <c r="Y8" s="133" t="s">
        <v>316</v>
      </c>
      <c r="Z8" s="517" t="s">
        <v>317</v>
      </c>
      <c r="AA8" s="133" t="s">
        <v>316</v>
      </c>
      <c r="AB8" s="517" t="s">
        <v>317</v>
      </c>
      <c r="AC8" s="750"/>
    </row>
    <row r="9" spans="2:29" s="6" customFormat="1" ht="110.1" customHeight="1" x14ac:dyDescent="0.2">
      <c r="B9" s="533" t="s">
        <v>35</v>
      </c>
      <c r="C9" s="534">
        <f>+'[1]第２表２①、②P58 (入力用)'!C9/1000</f>
        <v>5099.0020000000004</v>
      </c>
      <c r="D9" s="535">
        <f>+'[1]第２表２①、②P58 (入力用)'!D9/1000</f>
        <v>3861.7440000000001</v>
      </c>
      <c r="E9" s="536">
        <f>D9/C9*100</f>
        <v>75.735290945169268</v>
      </c>
      <c r="F9" s="535">
        <f>+'[1]第２表２①、②P58 (入力用)'!F9/1000</f>
        <v>1237.258</v>
      </c>
      <c r="G9" s="536">
        <f>F9/C9*100</f>
        <v>24.264709054830728</v>
      </c>
      <c r="H9" s="535">
        <f>+'[1]第２表２①、②P58 (入力用)'!H9/1000</f>
        <v>0</v>
      </c>
      <c r="I9" s="536">
        <f>H9/C9*100</f>
        <v>0</v>
      </c>
      <c r="J9" s="535">
        <f>+'[1]第２表２①、②P58 (入力用)'!J9/1000</f>
        <v>374.92599999999999</v>
      </c>
      <c r="K9" s="536">
        <f>J9/C9*100</f>
        <v>7.3529290633735771</v>
      </c>
      <c r="L9" s="535">
        <f>+'[1]第２表２①、②P58 (入力用)'!L9/1000</f>
        <v>149.971</v>
      </c>
      <c r="M9" s="536">
        <f>L9/C9*100</f>
        <v>2.9411833923579556</v>
      </c>
      <c r="N9" s="604"/>
      <c r="O9" s="604"/>
      <c r="P9" s="604"/>
      <c r="Q9" s="535">
        <f>+'[1]第２表２①、②P58 (入力用)'!Q9/1000</f>
        <v>412.41899999999998</v>
      </c>
      <c r="R9" s="536">
        <f>Q9/C9*100</f>
        <v>8.0882298143832845</v>
      </c>
      <c r="S9" s="535">
        <f>+'[1]第２表２①、②P58 (入力用)'!S9/1000</f>
        <v>224.95599999999999</v>
      </c>
      <c r="T9" s="536">
        <f>S9/C9*100</f>
        <v>4.4117652826964955</v>
      </c>
      <c r="U9" s="535">
        <f>+'[1]第２表２①、②P58 (入力用)'!U9/1000</f>
        <v>74.984999999999999</v>
      </c>
      <c r="V9" s="536">
        <f>U9/C9*100</f>
        <v>1.4705818903385408</v>
      </c>
      <c r="W9" s="535">
        <f>+'[1]第２表２①、②P58 (入力用)'!W9/1000</f>
        <v>0</v>
      </c>
      <c r="X9" s="536">
        <f>W9/C9*100</f>
        <v>0</v>
      </c>
      <c r="Y9" s="535">
        <f>+'[1]第２表２①、②P58 (入力用)'!Y9/1000</f>
        <v>0</v>
      </c>
      <c r="Z9" s="536">
        <f>Y9/C9*100</f>
        <v>0</v>
      </c>
      <c r="AA9" s="535">
        <f>+'[1]第２表２①、②P58 (入力用)'!AA9/1000</f>
        <v>0</v>
      </c>
      <c r="AB9" s="536">
        <f>AA9/C9*100</f>
        <v>0</v>
      </c>
      <c r="AC9" s="533" t="s">
        <v>35</v>
      </c>
    </row>
    <row r="10" spans="2:29" s="6" customFormat="1" ht="110.1" customHeight="1" x14ac:dyDescent="0.2">
      <c r="B10" s="533" t="s">
        <v>15</v>
      </c>
      <c r="C10" s="534">
        <f>+'[1]第２表２①、②P58 (入力用)'!C10/1000</f>
        <v>1947.6635000000001</v>
      </c>
      <c r="D10" s="535">
        <f>+'[1]第２表２①、②P58 (入力用)'!D10/1000</f>
        <v>1636.037</v>
      </c>
      <c r="E10" s="536">
        <f t="shared" ref="E10:E14" si="0">D10/C10*100</f>
        <v>83.999982543185709</v>
      </c>
      <c r="F10" s="535">
        <f>+'[1]第２表２①、②P58 (入力用)'!F10/1000</f>
        <v>311.62650000000002</v>
      </c>
      <c r="G10" s="536">
        <f t="shared" ref="G10:G14" si="1">F10/C10*100</f>
        <v>16.00001745681428</v>
      </c>
      <c r="H10" s="535">
        <f>+'[1]第２表２①、②P58 (入力用)'!H10/1000</f>
        <v>0</v>
      </c>
      <c r="I10" s="536">
        <f t="shared" ref="I10:I14" si="2">H10/C10*100</f>
        <v>0</v>
      </c>
      <c r="J10" s="535">
        <f>+'[1]第２表２①、②P58 (入力用)'!J10/1000</f>
        <v>100.166</v>
      </c>
      <c r="K10" s="536">
        <f t="shared" ref="K10:K14" si="3">J10/C10*100</f>
        <v>5.1428801741163186</v>
      </c>
      <c r="L10" s="535">
        <f>+'[1]第２表２①、②P58 (入力用)'!L10/1000</f>
        <v>22.259</v>
      </c>
      <c r="M10" s="536">
        <f t="shared" ref="M10:M14" si="4">L10/C10*100</f>
        <v>1.1428565560734694</v>
      </c>
      <c r="N10" s="604"/>
      <c r="O10" s="604"/>
      <c r="P10" s="604"/>
      <c r="Q10" s="535">
        <f>+'[1]第２表２①、②P58 (入力用)'!Q10/1000</f>
        <v>133.554</v>
      </c>
      <c r="R10" s="536">
        <f t="shared" ref="R10:R14" si="5">Q10/C10*100</f>
        <v>6.8571393364408166</v>
      </c>
      <c r="S10" s="535">
        <f>+'[1]第２表２①、②P58 (入力用)'!S10/1000</f>
        <v>55.648000000000003</v>
      </c>
      <c r="T10" s="536">
        <f t="shared" ref="T10:T14" si="6">S10/C10*100</f>
        <v>2.8571670619693803</v>
      </c>
      <c r="U10" s="535">
        <f>+'[1]第２表２①、②P58 (入力用)'!U10/1000</f>
        <v>0</v>
      </c>
      <c r="V10" s="536">
        <f t="shared" ref="V10:V14" si="7">U10/C10*100</f>
        <v>0</v>
      </c>
      <c r="W10" s="535">
        <f>+'[1]第２表２①、②P58 (入力用)'!W10/1000</f>
        <v>0</v>
      </c>
      <c r="X10" s="536">
        <f t="shared" ref="X10:X14" si="8">W10/C10*100</f>
        <v>0</v>
      </c>
      <c r="Y10" s="535">
        <f>+'[1]第２表２①、②P58 (入力用)'!Y10/1000</f>
        <v>0</v>
      </c>
      <c r="Z10" s="536">
        <f t="shared" ref="Z10:Z14" si="9">Y10/C10*100</f>
        <v>0</v>
      </c>
      <c r="AA10" s="535">
        <f>+'[1]第２表２①、②P58 (入力用)'!AA10/1000</f>
        <v>0</v>
      </c>
      <c r="AB10" s="536">
        <f t="shared" ref="AB10:AB14" si="10">AA10/C10*100</f>
        <v>0</v>
      </c>
      <c r="AC10" s="533" t="s">
        <v>15</v>
      </c>
    </row>
    <row r="11" spans="2:29" s="6" customFormat="1" ht="110.1" customHeight="1" x14ac:dyDescent="0.2">
      <c r="B11" s="533" t="s">
        <v>16</v>
      </c>
      <c r="C11" s="534">
        <f>+'[1]第２表２①、②P58 (入力用)'!C11/1000</f>
        <v>3641.913</v>
      </c>
      <c r="D11" s="535">
        <f>+'[1]第２表２①、②P58 (入力用)'!D11/1000</f>
        <v>509.27</v>
      </c>
      <c r="E11" s="536">
        <f t="shared" si="0"/>
        <v>13.98358500052033</v>
      </c>
      <c r="F11" s="535">
        <f>+'[1]第２表２①、②P58 (入力用)'!F11/1000</f>
        <v>3132.643</v>
      </c>
      <c r="G11" s="536">
        <f t="shared" si="1"/>
        <v>86.016414999479679</v>
      </c>
      <c r="H11" s="535">
        <f>+'[1]第２表２①、②P58 (入力用)'!H11/1000</f>
        <v>0</v>
      </c>
      <c r="I11" s="536">
        <f t="shared" si="2"/>
        <v>0</v>
      </c>
      <c r="J11" s="535">
        <f>+'[1]第２表２①、②P58 (入力用)'!J11/1000</f>
        <v>0</v>
      </c>
      <c r="K11" s="536">
        <f t="shared" si="3"/>
        <v>0</v>
      </c>
      <c r="L11" s="535">
        <f>+'[1]第２表２①、②P58 (入力用)'!L11/1000</f>
        <v>28.506</v>
      </c>
      <c r="M11" s="536">
        <f t="shared" si="4"/>
        <v>0.78272050979801</v>
      </c>
      <c r="N11" s="604"/>
      <c r="O11" s="604"/>
      <c r="P11" s="604"/>
      <c r="Q11" s="535">
        <f>+'[1]第２表２①、②P58 (入力用)'!Q11/1000</f>
        <v>2990.6610000000001</v>
      </c>
      <c r="R11" s="536">
        <f t="shared" si="5"/>
        <v>82.117859487582493</v>
      </c>
      <c r="S11" s="535">
        <f>+'[1]第２表２①、②P58 (入力用)'!S11/1000</f>
        <v>56.463999999999999</v>
      </c>
      <c r="T11" s="536">
        <f t="shared" si="6"/>
        <v>1.5503939825031514</v>
      </c>
      <c r="U11" s="535">
        <f>+'[1]第２表２①、②P58 (入力用)'!U11/1000</f>
        <v>57.012</v>
      </c>
      <c r="V11" s="536">
        <f t="shared" si="7"/>
        <v>1.56544101959602</v>
      </c>
      <c r="W11" s="535">
        <f>+'[1]第２表２①、②P58 (入力用)'!W11/1000</f>
        <v>0</v>
      </c>
      <c r="X11" s="536">
        <f t="shared" si="8"/>
        <v>0</v>
      </c>
      <c r="Y11" s="535">
        <f>+'[1]第２表２①、②P58 (入力用)'!Y11/1000</f>
        <v>0</v>
      </c>
      <c r="Z11" s="536">
        <f t="shared" si="9"/>
        <v>0</v>
      </c>
      <c r="AA11" s="535">
        <f>+'[1]第２表２①、②P58 (入力用)'!AA11/1000</f>
        <v>0</v>
      </c>
      <c r="AB11" s="536">
        <f t="shared" si="10"/>
        <v>0</v>
      </c>
      <c r="AC11" s="533" t="s">
        <v>16</v>
      </c>
    </row>
    <row r="12" spans="2:29" s="6" customFormat="1" ht="110.1" customHeight="1" x14ac:dyDescent="0.2">
      <c r="B12" s="533" t="s">
        <v>17</v>
      </c>
      <c r="C12" s="534">
        <f>+'[1]第２表２①、②P58 (入力用)'!C12/1000</f>
        <v>1725.1220000000001</v>
      </c>
      <c r="D12" s="535">
        <f>+'[1]第２表２①、②P58 (入力用)'!D12/1000</f>
        <v>772.44200000000001</v>
      </c>
      <c r="E12" s="536">
        <f t="shared" si="0"/>
        <v>44.776079604804757</v>
      </c>
      <c r="F12" s="535">
        <f>+'[1]第２表２①、②P58 (入力用)'!F12/1000</f>
        <v>952.68</v>
      </c>
      <c r="G12" s="536">
        <f t="shared" si="1"/>
        <v>55.223920395195236</v>
      </c>
      <c r="H12" s="535">
        <f>+'[1]第２表２①、②P58 (入力用)'!H12/1000</f>
        <v>0</v>
      </c>
      <c r="I12" s="536">
        <f t="shared" si="2"/>
        <v>0</v>
      </c>
      <c r="J12" s="535">
        <f>+'[1]第２表２①、②P58 (入力用)'!J12/1000</f>
        <v>12.874000000000001</v>
      </c>
      <c r="K12" s="536">
        <f t="shared" si="3"/>
        <v>0.74626606118291927</v>
      </c>
      <c r="L12" s="535">
        <f>+'[1]第２表２①、②P58 (入力用)'!L12/1000</f>
        <v>334.72500000000002</v>
      </c>
      <c r="M12" s="536">
        <f t="shared" si="4"/>
        <v>19.402975557670704</v>
      </c>
      <c r="N12" s="604"/>
      <c r="O12" s="604"/>
      <c r="P12" s="604"/>
      <c r="Q12" s="535">
        <f>+'[1]第２表２①、②P58 (入力用)'!Q12/1000</f>
        <v>347.59899999999999</v>
      </c>
      <c r="R12" s="536">
        <f t="shared" si="5"/>
        <v>20.149241618853623</v>
      </c>
      <c r="S12" s="535">
        <f>+'[1]第２表２①、②P58 (入力用)'!S12/1000</f>
        <v>193.11099999999999</v>
      </c>
      <c r="T12" s="536">
        <f t="shared" si="6"/>
        <v>11.194048884658592</v>
      </c>
      <c r="U12" s="535">
        <f>+'[1]第２表２①、②P58 (入力用)'!U12/1000</f>
        <v>64.37</v>
      </c>
      <c r="V12" s="536">
        <f t="shared" si="7"/>
        <v>3.7313303059145966</v>
      </c>
      <c r="W12" s="535">
        <f>+'[1]第２表２①、②P58 (入力用)'!W12/1000</f>
        <v>0</v>
      </c>
      <c r="X12" s="536">
        <f t="shared" si="8"/>
        <v>0</v>
      </c>
      <c r="Y12" s="535">
        <f>+'[1]第２表２①、②P58 (入力用)'!Y12/1000</f>
        <v>0</v>
      </c>
      <c r="Z12" s="536">
        <f t="shared" si="9"/>
        <v>0</v>
      </c>
      <c r="AA12" s="535">
        <f>+'[1]第２表２①、②P58 (入力用)'!AA12/1000</f>
        <v>0</v>
      </c>
      <c r="AB12" s="536">
        <f t="shared" si="10"/>
        <v>0</v>
      </c>
      <c r="AC12" s="533" t="s">
        <v>17</v>
      </c>
    </row>
    <row r="13" spans="2:29" s="6" customFormat="1" ht="110.1" customHeight="1" thickBot="1" x14ac:dyDescent="0.25">
      <c r="B13" s="537" t="s">
        <v>18</v>
      </c>
      <c r="C13" s="523">
        <f>+'[1]第２表２①、②P58 (入力用)'!C13/1000</f>
        <v>33.984999999999999</v>
      </c>
      <c r="D13" s="519">
        <f>+'[1]第２表２①、②P58 (入力用)'!D13/1000</f>
        <v>4.032</v>
      </c>
      <c r="E13" s="538">
        <f t="shared" si="0"/>
        <v>11.864057672502575</v>
      </c>
      <c r="F13" s="519">
        <f>+'[1]第２表２①、②P58 (入力用)'!F13/1000</f>
        <v>29.952999999999999</v>
      </c>
      <c r="G13" s="538">
        <f t="shared" si="1"/>
        <v>88.135942327497432</v>
      </c>
      <c r="H13" s="519">
        <f>+'[1]第２表２①、②P58 (入力用)'!H13/1000</f>
        <v>0.57599999999999996</v>
      </c>
      <c r="I13" s="538">
        <f t="shared" si="2"/>
        <v>1.6948653817860819</v>
      </c>
      <c r="J13" s="519">
        <f>+'[1]第２表２①、②P58 (入力用)'!J13/1000</f>
        <v>2.88</v>
      </c>
      <c r="K13" s="538">
        <f t="shared" si="3"/>
        <v>8.4743269089304096</v>
      </c>
      <c r="L13" s="519">
        <f>+'[1]第２表２①、②P58 (入力用)'!L13/1000</f>
        <v>0.57599999999999996</v>
      </c>
      <c r="M13" s="538">
        <f t="shared" si="4"/>
        <v>1.6948653817860819</v>
      </c>
      <c r="N13" s="604"/>
      <c r="O13" s="604"/>
      <c r="P13" s="604"/>
      <c r="Q13" s="523">
        <f>+'[1]第２表２①、②P58 (入力用)'!Q13/1000</f>
        <v>20.736999999999998</v>
      </c>
      <c r="R13" s="538">
        <f t="shared" si="5"/>
        <v>61.018096218920107</v>
      </c>
      <c r="S13" s="519">
        <f>+'[1]第２表２①、②P58 (入力用)'!S13/1000</f>
        <v>2.88</v>
      </c>
      <c r="T13" s="538">
        <f t="shared" si="6"/>
        <v>8.4743269089304096</v>
      </c>
      <c r="U13" s="519">
        <f>+'[1]第２表２①、②P58 (入力用)'!U13/1000</f>
        <v>2.3039999999999998</v>
      </c>
      <c r="V13" s="538">
        <f t="shared" si="7"/>
        <v>6.7794615271443277</v>
      </c>
      <c r="W13" s="519">
        <f>+'[1]第２表２①、②P58 (入力用)'!W13/1000</f>
        <v>0</v>
      </c>
      <c r="X13" s="538">
        <f t="shared" si="8"/>
        <v>0</v>
      </c>
      <c r="Y13" s="519">
        <f>+'[1]第２表２①、②P58 (入力用)'!Y13/1000</f>
        <v>0</v>
      </c>
      <c r="Z13" s="538">
        <f t="shared" si="9"/>
        <v>0</v>
      </c>
      <c r="AA13" s="519">
        <f>+'[1]第２表２①、②P58 (入力用)'!AA13/1000</f>
        <v>0</v>
      </c>
      <c r="AB13" s="538">
        <f t="shared" si="10"/>
        <v>0</v>
      </c>
      <c r="AC13" s="537" t="s">
        <v>18</v>
      </c>
    </row>
    <row r="14" spans="2:29" s="6" customFormat="1" ht="110.1" customHeight="1" thickTop="1" x14ac:dyDescent="0.2">
      <c r="B14" s="539" t="s">
        <v>312</v>
      </c>
      <c r="C14" s="540">
        <f>+'[1]第２表２①、②P58 (入力用)'!C14/1000</f>
        <v>12447.6855</v>
      </c>
      <c r="D14" s="541">
        <f>+'[1]第２表２①、②P58 (入力用)'!D14/1000</f>
        <v>6783.5249999999996</v>
      </c>
      <c r="E14" s="542">
        <f t="shared" si="0"/>
        <v>54.496275632927905</v>
      </c>
      <c r="F14" s="541">
        <f>+'[1]第２表２①、②P58 (入力用)'!F14/1000</f>
        <v>5664.1605</v>
      </c>
      <c r="G14" s="542">
        <f t="shared" si="1"/>
        <v>45.503724367072095</v>
      </c>
      <c r="H14" s="541">
        <f>+'[1]第２表２①、②P58 (入力用)'!H14/1000</f>
        <v>0.57599999999999996</v>
      </c>
      <c r="I14" s="542">
        <f t="shared" si="2"/>
        <v>4.6273662682110661E-3</v>
      </c>
      <c r="J14" s="541">
        <f>+'[1]第２表２①、②P58 (入力用)'!J14/1000</f>
        <v>490.846</v>
      </c>
      <c r="K14" s="542">
        <f t="shared" si="3"/>
        <v>3.9432712209832106</v>
      </c>
      <c r="L14" s="541">
        <f>+'[1]第２表２①、②P58 (入力用)'!L14/1000</f>
        <v>536.03700000000003</v>
      </c>
      <c r="M14" s="542">
        <f t="shared" si="4"/>
        <v>4.3063186324879439</v>
      </c>
      <c r="N14" s="604"/>
      <c r="O14" s="604"/>
      <c r="P14" s="604"/>
      <c r="Q14" s="540">
        <f>+'[1]第２表２①、②P58 (入力用)'!Q14/1000</f>
        <v>3904.97</v>
      </c>
      <c r="R14" s="542">
        <f t="shared" si="5"/>
        <v>31.371052875653067</v>
      </c>
      <c r="S14" s="541">
        <f>+'[1]第２表２①、②P58 (入力用)'!S14/1000</f>
        <v>533.05899999999997</v>
      </c>
      <c r="T14" s="542">
        <f t="shared" si="6"/>
        <v>4.2823945061915323</v>
      </c>
      <c r="U14" s="541">
        <f>+'[1]第２表２①、②P58 (入力用)'!U14/1000</f>
        <v>198.67099999999999</v>
      </c>
      <c r="V14" s="542">
        <f t="shared" si="7"/>
        <v>1.5960477150551402</v>
      </c>
      <c r="W14" s="541">
        <f>+'[1]第２表２①、②P58 (入力用)'!W14/1000</f>
        <v>0</v>
      </c>
      <c r="X14" s="542">
        <f t="shared" si="8"/>
        <v>0</v>
      </c>
      <c r="Y14" s="541">
        <f>+'[1]第２表２①、②P58 (入力用)'!Y14/1000</f>
        <v>0</v>
      </c>
      <c r="Z14" s="542">
        <f t="shared" si="9"/>
        <v>0</v>
      </c>
      <c r="AA14" s="541">
        <f>+'[1]第２表２①、②P58 (入力用)'!AA14/1000</f>
        <v>0</v>
      </c>
      <c r="AB14" s="542">
        <f t="shared" si="10"/>
        <v>0</v>
      </c>
      <c r="AC14" s="543" t="s">
        <v>312</v>
      </c>
    </row>
    <row r="15" spans="2:29" ht="35.25" customHeight="1" x14ac:dyDescent="0.25">
      <c r="B15" s="751" t="s">
        <v>318</v>
      </c>
      <c r="C15" s="751"/>
      <c r="D15" s="751"/>
      <c r="E15" s="751"/>
      <c r="F15" s="751"/>
      <c r="G15" s="751"/>
      <c r="H15" s="751"/>
      <c r="I15" s="751"/>
      <c r="J15" s="751"/>
      <c r="K15" s="751"/>
      <c r="L15" s="751"/>
      <c r="M15" s="751"/>
    </row>
    <row r="16" spans="2:29" ht="50.25" customHeight="1" x14ac:dyDescent="0.15"/>
    <row r="17" spans="2:29" ht="50.25" customHeight="1" x14ac:dyDescent="0.15"/>
    <row r="18" spans="2:29" ht="60.75" customHeight="1" x14ac:dyDescent="0.4">
      <c r="B18" s="724" t="s">
        <v>334</v>
      </c>
      <c r="C18" s="724"/>
      <c r="D18" s="724"/>
      <c r="E18" s="724"/>
      <c r="F18" s="724"/>
      <c r="G18" s="724"/>
      <c r="H18" s="724"/>
      <c r="I18" s="724"/>
      <c r="J18" s="724"/>
      <c r="K18" s="724"/>
      <c r="L18" s="724"/>
      <c r="M18" s="724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</row>
    <row r="19" spans="2:29" ht="21" customHeight="1" x14ac:dyDescent="0.3">
      <c r="AC19" s="515"/>
    </row>
    <row r="20" spans="2:29" ht="21" customHeight="1" x14ac:dyDescent="0.15"/>
    <row r="21" spans="2:29" ht="21" customHeight="1" x14ac:dyDescent="0.2">
      <c r="G21" s="477"/>
      <c r="AB21" s="477"/>
      <c r="AC21" s="477" t="s">
        <v>307</v>
      </c>
    </row>
    <row r="22" spans="2:29" s="13" customFormat="1" ht="55.5" customHeight="1" x14ac:dyDescent="0.2">
      <c r="B22" s="740" t="s">
        <v>320</v>
      </c>
      <c r="C22" s="743" t="s">
        <v>335</v>
      </c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598"/>
      <c r="O22" s="598"/>
      <c r="P22" s="598"/>
      <c r="Q22" s="743" t="s">
        <v>335</v>
      </c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657" t="s">
        <v>311</v>
      </c>
    </row>
    <row r="23" spans="2:29" s="13" customFormat="1" ht="55.5" customHeight="1" x14ac:dyDescent="0.2">
      <c r="B23" s="741"/>
      <c r="C23" s="636" t="s">
        <v>313</v>
      </c>
      <c r="D23" s="636" t="s">
        <v>314</v>
      </c>
      <c r="E23" s="748"/>
      <c r="F23" s="660" t="s">
        <v>315</v>
      </c>
      <c r="G23" s="660"/>
      <c r="H23" s="660"/>
      <c r="I23" s="660"/>
      <c r="J23" s="660"/>
      <c r="K23" s="660"/>
      <c r="L23" s="660"/>
      <c r="M23" s="660"/>
      <c r="N23" s="599"/>
      <c r="O23" s="599"/>
      <c r="P23" s="599"/>
      <c r="Q23" s="660" t="s">
        <v>315</v>
      </c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  <c r="AC23" s="658"/>
    </row>
    <row r="24" spans="2:29" s="13" customFormat="1" ht="55.5" customHeight="1" x14ac:dyDescent="0.2">
      <c r="B24" s="741"/>
      <c r="C24" s="636"/>
      <c r="D24" s="747"/>
      <c r="E24" s="749"/>
      <c r="F24" s="739" t="s">
        <v>322</v>
      </c>
      <c r="G24" s="670"/>
      <c r="H24" s="739" t="s">
        <v>323</v>
      </c>
      <c r="I24" s="670"/>
      <c r="J24" s="739" t="s">
        <v>324</v>
      </c>
      <c r="K24" s="670"/>
      <c r="L24" s="739" t="s">
        <v>325</v>
      </c>
      <c r="M24" s="670"/>
      <c r="N24" s="600"/>
      <c r="O24" s="600"/>
      <c r="P24" s="600"/>
      <c r="Q24" s="739" t="s">
        <v>326</v>
      </c>
      <c r="R24" s="670"/>
      <c r="S24" s="739" t="s">
        <v>327</v>
      </c>
      <c r="T24" s="670"/>
      <c r="U24" s="739" t="s">
        <v>328</v>
      </c>
      <c r="V24" s="670"/>
      <c r="W24" s="739" t="s">
        <v>329</v>
      </c>
      <c r="X24" s="670"/>
      <c r="Y24" s="739" t="s">
        <v>330</v>
      </c>
      <c r="Z24" s="670"/>
      <c r="AA24" s="739" t="s">
        <v>331</v>
      </c>
      <c r="AB24" s="670"/>
      <c r="AC24" s="658"/>
    </row>
    <row r="25" spans="2:29" s="13" customFormat="1" ht="55.5" customHeight="1" x14ac:dyDescent="0.2">
      <c r="B25" s="742"/>
      <c r="C25" s="747"/>
      <c r="D25" s="133" t="s">
        <v>316</v>
      </c>
      <c r="E25" s="517" t="s">
        <v>317</v>
      </c>
      <c r="F25" s="133" t="s">
        <v>316</v>
      </c>
      <c r="G25" s="517" t="s">
        <v>317</v>
      </c>
      <c r="H25" s="133" t="s">
        <v>316</v>
      </c>
      <c r="I25" s="517" t="s">
        <v>317</v>
      </c>
      <c r="J25" s="133" t="s">
        <v>316</v>
      </c>
      <c r="K25" s="517" t="s">
        <v>317</v>
      </c>
      <c r="L25" s="133" t="s">
        <v>316</v>
      </c>
      <c r="M25" s="517" t="s">
        <v>317</v>
      </c>
      <c r="N25" s="601"/>
      <c r="O25" s="601"/>
      <c r="P25" s="601"/>
      <c r="Q25" s="133" t="s">
        <v>316</v>
      </c>
      <c r="R25" s="517" t="s">
        <v>317</v>
      </c>
      <c r="S25" s="133" t="s">
        <v>316</v>
      </c>
      <c r="T25" s="517" t="s">
        <v>317</v>
      </c>
      <c r="U25" s="133" t="s">
        <v>316</v>
      </c>
      <c r="V25" s="517" t="s">
        <v>317</v>
      </c>
      <c r="W25" s="133" t="s">
        <v>316</v>
      </c>
      <c r="X25" s="517" t="s">
        <v>317</v>
      </c>
      <c r="Y25" s="133" t="s">
        <v>316</v>
      </c>
      <c r="Z25" s="517" t="s">
        <v>317</v>
      </c>
      <c r="AA25" s="133" t="s">
        <v>316</v>
      </c>
      <c r="AB25" s="517" t="s">
        <v>317</v>
      </c>
      <c r="AC25" s="750"/>
    </row>
    <row r="26" spans="2:29" s="6" customFormat="1" ht="110.1" customHeight="1" x14ac:dyDescent="0.2">
      <c r="B26" s="533" t="s">
        <v>35</v>
      </c>
      <c r="C26" s="534">
        <f>+'[1]第２表２①、②P58 (入力用)'!C26/1000</f>
        <v>7751.3699338324241</v>
      </c>
      <c r="D26" s="535">
        <f>+'[1]第２表２①、②P58 (入力用)'!D26/1000</f>
        <v>4974.6080000000002</v>
      </c>
      <c r="E26" s="536">
        <f>D26/C26*100</f>
        <v>64.177146007279518</v>
      </c>
      <c r="F26" s="535">
        <f>+'[1]第２表２①、②P58 (入力用)'!F26/1000</f>
        <v>2776.7619338324239</v>
      </c>
      <c r="G26" s="536">
        <f>F26/C26*100</f>
        <v>35.822853992720489</v>
      </c>
      <c r="H26" s="535">
        <f>+'[1]第２表２①、②P58 (入力用)'!H26/1000</f>
        <v>158.26599999999999</v>
      </c>
      <c r="I26" s="536">
        <f>H26/C26*100</f>
        <v>2.0417810187231029</v>
      </c>
      <c r="J26" s="535">
        <f>+'[1]第２表２①、②P58 (入力用)'!J26/1000</f>
        <v>496.04</v>
      </c>
      <c r="K26" s="536">
        <f>J26/C26*100</f>
        <v>6.3993849375570759</v>
      </c>
      <c r="L26" s="535">
        <f>+'[1]第２表２①、②P58 (入力用)'!L26/1000</f>
        <v>48.253</v>
      </c>
      <c r="M26" s="536">
        <f>L26/C26*100</f>
        <v>0.6225093165711264</v>
      </c>
      <c r="N26" s="604"/>
      <c r="O26" s="604"/>
      <c r="P26" s="604"/>
      <c r="Q26" s="535">
        <f>+'[1]第２表２①、②P58 (入力用)'!Q26/1000</f>
        <v>1454.6420000000001</v>
      </c>
      <c r="R26" s="536">
        <f>Q26/C26*100</f>
        <v>18.766256963829328</v>
      </c>
      <c r="S26" s="535">
        <f>+'[1]第２表２①、②P58 (入力用)'!S26/1000</f>
        <v>408.53699999999998</v>
      </c>
      <c r="T26" s="536">
        <f>S26/C26*100</f>
        <v>5.2705135155123681</v>
      </c>
      <c r="U26" s="535">
        <f>+'[1]第２表２①、②P58 (入力用)'!U26/1000</f>
        <v>211.02199999999999</v>
      </c>
      <c r="V26" s="536">
        <f>U26/C26*100</f>
        <v>2.7223832922610458</v>
      </c>
      <c r="W26" s="535">
        <f>+'[1]第２表２①、②P58 (入力用)'!W26/1000</f>
        <v>0</v>
      </c>
      <c r="X26" s="536">
        <f>W26/C26*100</f>
        <v>0</v>
      </c>
      <c r="Y26" s="535">
        <f>+'[1]第２表２①、②P58 (入力用)'!Y26/1000</f>
        <v>0</v>
      </c>
      <c r="Z26" s="536">
        <f>Y26/C26*100</f>
        <v>0</v>
      </c>
      <c r="AA26" s="535">
        <f>+'[1]第２表２①、②P58 (入力用)'!AA26/1000</f>
        <v>0</v>
      </c>
      <c r="AB26" s="536">
        <f>AA26/C26*100</f>
        <v>0</v>
      </c>
      <c r="AC26" s="533" t="s">
        <v>35</v>
      </c>
    </row>
    <row r="27" spans="2:29" s="6" customFormat="1" ht="110.1" customHeight="1" x14ac:dyDescent="0.2">
      <c r="B27" s="533" t="s">
        <v>15</v>
      </c>
      <c r="C27" s="534">
        <f>+'[1]第２表２①、②P58 (入力用)'!C27/1000</f>
        <v>4418.8149999999996</v>
      </c>
      <c r="D27" s="535">
        <f>+'[1]第２表２①、②P58 (入力用)'!D27/1000</f>
        <v>3350.9340000000002</v>
      </c>
      <c r="E27" s="536">
        <f t="shared" ref="E27:E31" si="11">D27/C27*100</f>
        <v>75.833317303394693</v>
      </c>
      <c r="F27" s="535">
        <f>+'[1]第２表２①、②P58 (入力用)'!F27/1000</f>
        <v>1067.8810000000001</v>
      </c>
      <c r="G27" s="536">
        <f t="shared" ref="G27:G31" si="12">F27/C27*100</f>
        <v>24.166682696605317</v>
      </c>
      <c r="H27" s="535">
        <f>+'[1]第２表２①、②P58 (入力用)'!H27/1000</f>
        <v>0</v>
      </c>
      <c r="I27" s="536">
        <f t="shared" ref="I27:I31" si="13">H27/C27*100</f>
        <v>0</v>
      </c>
      <c r="J27" s="535">
        <f>+'[1]第２表２①、②P58 (入力用)'!J27/1000</f>
        <v>73.647000000000006</v>
      </c>
      <c r="K27" s="536">
        <f t="shared" ref="K27:K31" si="14">J27/C27*100</f>
        <v>1.6666685525418015</v>
      </c>
      <c r="L27" s="535">
        <f>+'[1]第２表２①、②P58 (入力用)'!L27/1000</f>
        <v>110.47</v>
      </c>
      <c r="M27" s="536">
        <f t="shared" ref="M27:M31" si="15">L27/C27*100</f>
        <v>2.499991513561894</v>
      </c>
      <c r="N27" s="604"/>
      <c r="O27" s="604"/>
      <c r="P27" s="604"/>
      <c r="Q27" s="535">
        <f>+'[1]第２表２①、②P58 (入力用)'!Q27/1000</f>
        <v>773.29200000000003</v>
      </c>
      <c r="R27" s="536">
        <f t="shared" ref="R27:R31" si="16">Q27/C27*100</f>
        <v>17.499985855936494</v>
      </c>
      <c r="S27" s="535">
        <f>+'[1]第２表２①、②P58 (入力用)'!S27/1000</f>
        <v>36.823</v>
      </c>
      <c r="T27" s="536">
        <f t="shared" ref="T27:T31" si="17">S27/C27*100</f>
        <v>0.83332296102009251</v>
      </c>
      <c r="U27" s="535">
        <f>+'[1]第２表２①、②P58 (入力用)'!U27/1000</f>
        <v>73.647000000000006</v>
      </c>
      <c r="V27" s="536">
        <f t="shared" ref="V27:V31" si="18">U27/C27*100</f>
        <v>1.6666685525418015</v>
      </c>
      <c r="W27" s="535">
        <f>+'[1]第２表２①、②P58 (入力用)'!W27/1000</f>
        <v>0</v>
      </c>
      <c r="X27" s="536">
        <f t="shared" ref="X27:X31" si="19">W27/C27*100</f>
        <v>0</v>
      </c>
      <c r="Y27" s="535">
        <f>+'[1]第２表２①、②P58 (入力用)'!Y27/1000</f>
        <v>0</v>
      </c>
      <c r="Z27" s="536">
        <f t="shared" ref="Z27:Z31" si="20">Y27/C27*100</f>
        <v>0</v>
      </c>
      <c r="AA27" s="535">
        <f>+'[1]第２表２①、②P58 (入力用)'!AA27/1000</f>
        <v>0</v>
      </c>
      <c r="AB27" s="536">
        <f t="shared" ref="AB27:AB31" si="21">AA27/C27*100</f>
        <v>0</v>
      </c>
      <c r="AC27" s="533" t="s">
        <v>15</v>
      </c>
    </row>
    <row r="28" spans="2:29" s="6" customFormat="1" ht="110.1" customHeight="1" x14ac:dyDescent="0.2">
      <c r="B28" s="533" t="s">
        <v>16</v>
      </c>
      <c r="C28" s="534">
        <f>+'[1]第２表２①、②P58 (入力用)'!C28/1000</f>
        <v>1609.001</v>
      </c>
      <c r="D28" s="535">
        <f>+'[1]第２表２①、②P58 (入力用)'!D28/1000</f>
        <v>539.726</v>
      </c>
      <c r="E28" s="536">
        <f t="shared" si="11"/>
        <v>33.544168089392116</v>
      </c>
      <c r="F28" s="535">
        <f>+'[1]第２表２①、②P58 (入力用)'!F28/1000</f>
        <v>1069.2750000000001</v>
      </c>
      <c r="G28" s="536">
        <f t="shared" si="12"/>
        <v>66.455831910607884</v>
      </c>
      <c r="H28" s="535">
        <f>+'[1]第２表２①、②P58 (入力用)'!H28/1000</f>
        <v>0</v>
      </c>
      <c r="I28" s="536">
        <f t="shared" si="13"/>
        <v>0</v>
      </c>
      <c r="J28" s="535">
        <f>+'[1]第２表２①、②P58 (入力用)'!J28/1000</f>
        <v>22.661999999999999</v>
      </c>
      <c r="K28" s="536">
        <f t="shared" si="14"/>
        <v>1.4084515795826105</v>
      </c>
      <c r="L28" s="535">
        <f>+'[1]第２表２①、②P58 (入力用)'!L28/1000</f>
        <v>0</v>
      </c>
      <c r="M28" s="536">
        <f t="shared" si="15"/>
        <v>0</v>
      </c>
      <c r="N28" s="604"/>
      <c r="O28" s="604"/>
      <c r="P28" s="604"/>
      <c r="Q28" s="535">
        <f>+'[1]第２表２①、②P58 (入力用)'!Q28/1000</f>
        <v>989.72699999999998</v>
      </c>
      <c r="R28" s="536">
        <f t="shared" si="16"/>
        <v>61.511894647672683</v>
      </c>
      <c r="S28" s="535">
        <f>+'[1]第２表２①、②P58 (入力用)'!S28/1000</f>
        <v>45.555</v>
      </c>
      <c r="T28" s="536">
        <f t="shared" si="17"/>
        <v>2.8312598935612843</v>
      </c>
      <c r="U28" s="535">
        <f>+'[1]第２表２①、②P58 (入力用)'!U28/1000</f>
        <v>11.331</v>
      </c>
      <c r="V28" s="536">
        <f t="shared" si="18"/>
        <v>0.70422578979130523</v>
      </c>
      <c r="W28" s="535">
        <f>+'[1]第２表２①、②P58 (入力用)'!W28/1000</f>
        <v>0</v>
      </c>
      <c r="X28" s="536">
        <f t="shared" si="19"/>
        <v>0</v>
      </c>
      <c r="Y28" s="535">
        <f>+'[1]第２表２①、②P58 (入力用)'!Y28/1000</f>
        <v>0</v>
      </c>
      <c r="Z28" s="536">
        <f t="shared" si="20"/>
        <v>0</v>
      </c>
      <c r="AA28" s="535">
        <f>+'[1]第２表２①、②P58 (入力用)'!AA28/1000</f>
        <v>0</v>
      </c>
      <c r="AB28" s="536">
        <f t="shared" si="21"/>
        <v>0</v>
      </c>
      <c r="AC28" s="533" t="s">
        <v>16</v>
      </c>
    </row>
    <row r="29" spans="2:29" s="6" customFormat="1" ht="110.1" customHeight="1" x14ac:dyDescent="0.2">
      <c r="B29" s="533" t="s">
        <v>17</v>
      </c>
      <c r="C29" s="534">
        <f>+'[1]第２表２①、②P58 (入力用)'!C29/1000</f>
        <v>2705.24</v>
      </c>
      <c r="D29" s="535">
        <f>+'[1]第２表２①、②P58 (入力用)'!D29/1000</f>
        <v>1348.9369999999999</v>
      </c>
      <c r="E29" s="536">
        <f t="shared" si="11"/>
        <v>49.863856811225624</v>
      </c>
      <c r="F29" s="535">
        <f>+'[1]第２表２①、②P58 (入力用)'!F29/1000</f>
        <v>1356.3030000000001</v>
      </c>
      <c r="G29" s="536">
        <f t="shared" si="12"/>
        <v>50.136143188774383</v>
      </c>
      <c r="H29" s="535">
        <f>+'[1]第２表２①、②P58 (入力用)'!H29/1000</f>
        <v>0</v>
      </c>
      <c r="I29" s="536">
        <f t="shared" si="13"/>
        <v>0</v>
      </c>
      <c r="J29" s="535">
        <f>+'[1]第２表２①、②P58 (入力用)'!J29/1000</f>
        <v>26.491</v>
      </c>
      <c r="K29" s="536">
        <f t="shared" si="14"/>
        <v>0.97924768227587944</v>
      </c>
      <c r="L29" s="535">
        <f>+'[1]第２表２①、②P58 (入力用)'!L29/1000</f>
        <v>276.00900000000001</v>
      </c>
      <c r="M29" s="536">
        <f t="shared" si="15"/>
        <v>10.202754653930892</v>
      </c>
      <c r="N29" s="604"/>
      <c r="O29" s="604"/>
      <c r="P29" s="604"/>
      <c r="Q29" s="535">
        <f>+'[1]第２表２①、②P58 (入力用)'!Q29/1000</f>
        <v>469.13900000000001</v>
      </c>
      <c r="R29" s="536">
        <f t="shared" si="16"/>
        <v>17.341862459523004</v>
      </c>
      <c r="S29" s="535">
        <f>+'[1]第２表２①、②P58 (入力用)'!S29/1000</f>
        <v>531.68299999999999</v>
      </c>
      <c r="T29" s="536">
        <f t="shared" si="17"/>
        <v>19.653819993789831</v>
      </c>
      <c r="U29" s="535">
        <f>+'[1]第２表２①、②P58 (入力用)'!U29/1000</f>
        <v>52.981999999999999</v>
      </c>
      <c r="V29" s="536">
        <f t="shared" si="18"/>
        <v>1.9584953645517589</v>
      </c>
      <c r="W29" s="535">
        <f>+'[1]第２表２①、②P58 (入力用)'!W29/1000</f>
        <v>0</v>
      </c>
      <c r="X29" s="536">
        <f t="shared" si="19"/>
        <v>0</v>
      </c>
      <c r="Y29" s="535">
        <f>+'[1]第２表２①、②P58 (入力用)'!Y29/1000</f>
        <v>0</v>
      </c>
      <c r="Z29" s="536">
        <f t="shared" si="20"/>
        <v>0</v>
      </c>
      <c r="AA29" s="535">
        <f>+'[1]第２表２①、②P58 (入力用)'!AA29/1000</f>
        <v>0</v>
      </c>
      <c r="AB29" s="536">
        <f t="shared" si="21"/>
        <v>0</v>
      </c>
      <c r="AC29" s="533" t="s">
        <v>17</v>
      </c>
    </row>
    <row r="30" spans="2:29" s="6" customFormat="1" ht="110.1" customHeight="1" thickBot="1" x14ac:dyDescent="0.25">
      <c r="B30" s="537" t="s">
        <v>18</v>
      </c>
      <c r="C30" s="523">
        <f>+'[1]第２表２①、②P58 (入力用)'!C30/1000</f>
        <v>279.13400000000001</v>
      </c>
      <c r="D30" s="519">
        <f>+'[1]第２表２①、②P58 (入力用)'!D30/1000</f>
        <v>37.936999999999998</v>
      </c>
      <c r="E30" s="538">
        <f t="shared" si="11"/>
        <v>13.590963479905707</v>
      </c>
      <c r="F30" s="519">
        <f>+'[1]第２表２①、②P58 (入力用)'!F30/1000</f>
        <v>241.197</v>
      </c>
      <c r="G30" s="538">
        <f t="shared" si="12"/>
        <v>86.40903652009429</v>
      </c>
      <c r="H30" s="519">
        <f>+'[1]第２表２①、②P58 (入力用)'!H30/1000</f>
        <v>10.384</v>
      </c>
      <c r="I30" s="538">
        <f t="shared" si="13"/>
        <v>3.7200770955884983</v>
      </c>
      <c r="J30" s="519">
        <f>+'[1]第２表２①、②P58 (入力用)'!J30/1000</f>
        <v>20.768999999999998</v>
      </c>
      <c r="K30" s="538">
        <f t="shared" si="14"/>
        <v>7.4405124420529196</v>
      </c>
      <c r="L30" s="519">
        <f>+'[1]第２表２①、②P58 (入力用)'!L30/1000</f>
        <v>2.077</v>
      </c>
      <c r="M30" s="538">
        <f t="shared" si="15"/>
        <v>0.74408706929288437</v>
      </c>
      <c r="N30" s="604"/>
      <c r="O30" s="604"/>
      <c r="P30" s="604"/>
      <c r="Q30" s="523">
        <f>+'[1]第２表２①、②P58 (入力用)'!Q30/1000</f>
        <v>139.429</v>
      </c>
      <c r="R30" s="538">
        <f t="shared" si="16"/>
        <v>49.950561379122568</v>
      </c>
      <c r="S30" s="519">
        <f>+'[1]第２表２①、②P58 (入力用)'!S30/1000</f>
        <v>27</v>
      </c>
      <c r="T30" s="538">
        <f t="shared" si="17"/>
        <v>9.6727736499315728</v>
      </c>
      <c r="U30" s="519">
        <f>+'[1]第２表２①、②P58 (入力用)'!U30/1000</f>
        <v>35.307000000000002</v>
      </c>
      <c r="V30" s="538">
        <f t="shared" si="18"/>
        <v>12.648763676227187</v>
      </c>
      <c r="W30" s="523">
        <f>+'[1]第２表２①、②P58 (入力用)'!W30/1000</f>
        <v>4.1539999999999999</v>
      </c>
      <c r="X30" s="538">
        <f t="shared" si="19"/>
        <v>1.4881741385857687</v>
      </c>
      <c r="Y30" s="519">
        <f>+'[1]第２表２①、②P58 (入力用)'!Y30/1000</f>
        <v>2.077</v>
      </c>
      <c r="Z30" s="538">
        <f t="shared" si="20"/>
        <v>0.74408706929288437</v>
      </c>
      <c r="AA30" s="519">
        <f>+'[1]第２表２①、②P58 (入力用)'!AA30/1000</f>
        <v>0</v>
      </c>
      <c r="AB30" s="538">
        <f t="shared" si="21"/>
        <v>0</v>
      </c>
      <c r="AC30" s="537" t="s">
        <v>18</v>
      </c>
    </row>
    <row r="31" spans="2:29" s="6" customFormat="1" ht="110.1" customHeight="1" thickTop="1" x14ac:dyDescent="0.2">
      <c r="B31" s="539" t="s">
        <v>312</v>
      </c>
      <c r="C31" s="540">
        <f>+'[1]第２表２①、②P58 (入力用)'!C31/1000</f>
        <v>16763.559933832425</v>
      </c>
      <c r="D31" s="541">
        <f>+'[1]第２表２①、②P58 (入力用)'!D31/1000</f>
        <v>10252.142</v>
      </c>
      <c r="E31" s="542">
        <f t="shared" si="11"/>
        <v>61.157308116332729</v>
      </c>
      <c r="F31" s="541">
        <f>+'[1]第２表２①、②P58 (入力用)'!F31/1000</f>
        <v>6511.4179338324238</v>
      </c>
      <c r="G31" s="542">
        <f t="shared" si="12"/>
        <v>38.842691883667257</v>
      </c>
      <c r="H31" s="541">
        <f>+'[1]第２表２①、②P58 (入力用)'!H31/1000</f>
        <v>168.65</v>
      </c>
      <c r="I31" s="542">
        <f t="shared" si="13"/>
        <v>1.0060512245947739</v>
      </c>
      <c r="J31" s="541">
        <f>+'[1]第２表２①、②P58 (入力用)'!J31/1000</f>
        <v>639.60900000000004</v>
      </c>
      <c r="K31" s="542">
        <f t="shared" si="14"/>
        <v>3.8154723848908318</v>
      </c>
      <c r="L31" s="541">
        <f>+'[1]第２表２①、②P58 (入力用)'!L31/1000</f>
        <v>436.80900000000003</v>
      </c>
      <c r="M31" s="542">
        <f t="shared" si="15"/>
        <v>2.6057054809606801</v>
      </c>
      <c r="N31" s="604"/>
      <c r="O31" s="604"/>
      <c r="P31" s="604"/>
      <c r="Q31" s="540">
        <f>+'[1]第２表２①、②P58 (入力用)'!Q31/1000</f>
        <v>3826.2289999999998</v>
      </c>
      <c r="R31" s="542">
        <f t="shared" si="16"/>
        <v>22.824680527898238</v>
      </c>
      <c r="S31" s="541">
        <f>+'[1]第２表２①、②P58 (入力用)'!S31/1000</f>
        <v>1049.598</v>
      </c>
      <c r="T31" s="542">
        <f t="shared" si="17"/>
        <v>6.2611879824027605</v>
      </c>
      <c r="U31" s="541">
        <f>+'[1]第２表２①、②P58 (入力用)'!U31/1000</f>
        <v>384.28899999999999</v>
      </c>
      <c r="V31" s="542">
        <f t="shared" si="18"/>
        <v>2.2924068725069735</v>
      </c>
      <c r="W31" s="540">
        <f>+'[1]第２表２①、②P58 (入力用)'!W31/1000</f>
        <v>4.1539999999999999</v>
      </c>
      <c r="X31" s="542">
        <f t="shared" si="19"/>
        <v>2.4779939442435169E-2</v>
      </c>
      <c r="Y31" s="541">
        <f>+'[1]第２表２①、②P58 (入力用)'!Y31/1000</f>
        <v>2.077</v>
      </c>
      <c r="Z31" s="542">
        <f t="shared" si="20"/>
        <v>1.2389969721217585E-2</v>
      </c>
      <c r="AA31" s="541">
        <f>+'[1]第２表２①、②P58 (入力用)'!AA31/1000</f>
        <v>0</v>
      </c>
      <c r="AB31" s="542">
        <f t="shared" si="21"/>
        <v>0</v>
      </c>
      <c r="AC31" s="543" t="s">
        <v>312</v>
      </c>
    </row>
    <row r="34" spans="29:29" x14ac:dyDescent="0.15">
      <c r="AC34" s="544"/>
    </row>
    <row r="35" spans="29:29" x14ac:dyDescent="0.15">
      <c r="AC35" s="545"/>
    </row>
    <row r="36" spans="29:29" x14ac:dyDescent="0.15">
      <c r="AC36" s="545"/>
    </row>
    <row r="37" spans="29:29" x14ac:dyDescent="0.15">
      <c r="AC37" s="545"/>
    </row>
    <row r="38" spans="29:29" x14ac:dyDescent="0.15">
      <c r="AC38" s="545"/>
    </row>
    <row r="39" spans="29:29" x14ac:dyDescent="0.15">
      <c r="AC39" s="545"/>
    </row>
  </sheetData>
  <mergeCells count="39"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W7:X7"/>
    <mergeCell ref="Y7:Z7"/>
    <mergeCell ref="AA7:AB7"/>
    <mergeCell ref="Q7:R7"/>
    <mergeCell ref="S7:T7"/>
    <mergeCell ref="U7:V7"/>
    <mergeCell ref="B22:B25"/>
    <mergeCell ref="C22:M22"/>
    <mergeCell ref="Q22:AB22"/>
    <mergeCell ref="S24:T24"/>
    <mergeCell ref="U24:V24"/>
    <mergeCell ref="W24:X24"/>
    <mergeCell ref="Y24:Z24"/>
    <mergeCell ref="AA24:AB24"/>
    <mergeCell ref="B15:M15"/>
    <mergeCell ref="B18:M18"/>
    <mergeCell ref="H7:I7"/>
    <mergeCell ref="J7:K7"/>
    <mergeCell ref="L7:M7"/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5" firstPageNumber="54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5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725F-FBEB-4B82-AFD9-3032FD149C80}">
  <sheetPr>
    <pageSetUpPr fitToPage="1"/>
  </sheetPr>
  <dimension ref="B1:AM41"/>
  <sheetViews>
    <sheetView view="pageBreakPreview" zoomScale="40" zoomScaleNormal="40" zoomScaleSheetLayoutView="40" zoomScalePageLayoutView="40" workbookViewId="0">
      <selection activeCell="B27" sqref="B27"/>
    </sheetView>
  </sheetViews>
  <sheetFormatPr defaultColWidth="9" defaultRowHeight="13.5" x14ac:dyDescent="0.15"/>
  <cols>
    <col min="1" max="1" width="11.125" style="474" customWidth="1"/>
    <col min="2" max="2" width="20" style="475" customWidth="1"/>
    <col min="3" max="13" width="20.625" style="474" customWidth="1"/>
    <col min="14" max="14" width="18.75" style="474" customWidth="1"/>
    <col min="15" max="15" width="10.625" style="474" customWidth="1"/>
    <col min="16" max="16" width="11.25" style="474" customWidth="1"/>
    <col min="17" max="29" width="20.625" style="474" customWidth="1"/>
    <col min="30" max="30" width="9" style="474" customWidth="1"/>
    <col min="31" max="16384" width="9" style="474"/>
  </cols>
  <sheetData>
    <row r="1" spans="2:29" ht="68.25" customHeight="1" x14ac:dyDescent="0.4">
      <c r="B1" s="724" t="s">
        <v>336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</row>
    <row r="2" spans="2:29" ht="21" customHeight="1" x14ac:dyDescent="0.15"/>
    <row r="3" spans="2:29" ht="21" customHeight="1" x14ac:dyDescent="0.15"/>
    <row r="4" spans="2:29" ht="21" customHeight="1" x14ac:dyDescent="0.2">
      <c r="G4" s="477"/>
      <c r="AB4" s="477"/>
      <c r="AC4" s="477" t="s">
        <v>307</v>
      </c>
    </row>
    <row r="5" spans="2:29" s="13" customFormat="1" ht="55.5" customHeight="1" x14ac:dyDescent="0.2">
      <c r="B5" s="740" t="s">
        <v>320</v>
      </c>
      <c r="C5" s="743" t="s">
        <v>337</v>
      </c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598"/>
      <c r="O5" s="598"/>
      <c r="P5" s="598"/>
      <c r="Q5" s="743" t="s">
        <v>337</v>
      </c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657" t="s">
        <v>311</v>
      </c>
    </row>
    <row r="6" spans="2:29" s="13" customFormat="1" ht="55.5" customHeight="1" x14ac:dyDescent="0.2">
      <c r="B6" s="741"/>
      <c r="C6" s="636" t="s">
        <v>313</v>
      </c>
      <c r="D6" s="636" t="s">
        <v>314</v>
      </c>
      <c r="E6" s="748"/>
      <c r="F6" s="660" t="s">
        <v>315</v>
      </c>
      <c r="G6" s="660"/>
      <c r="H6" s="660"/>
      <c r="I6" s="660"/>
      <c r="J6" s="660"/>
      <c r="K6" s="660"/>
      <c r="L6" s="660"/>
      <c r="M6" s="660"/>
      <c r="N6" s="599"/>
      <c r="O6" s="599"/>
      <c r="P6" s="599"/>
      <c r="Q6" s="660" t="s">
        <v>315</v>
      </c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58"/>
    </row>
    <row r="7" spans="2:29" s="13" customFormat="1" ht="55.5" customHeight="1" x14ac:dyDescent="0.2">
      <c r="B7" s="741"/>
      <c r="C7" s="636"/>
      <c r="D7" s="747"/>
      <c r="E7" s="749"/>
      <c r="F7" s="739" t="s">
        <v>322</v>
      </c>
      <c r="G7" s="670"/>
      <c r="H7" s="739" t="s">
        <v>323</v>
      </c>
      <c r="I7" s="670"/>
      <c r="J7" s="739" t="s">
        <v>324</v>
      </c>
      <c r="K7" s="670"/>
      <c r="L7" s="739" t="s">
        <v>325</v>
      </c>
      <c r="M7" s="670"/>
      <c r="N7" s="600"/>
      <c r="O7" s="600"/>
      <c r="P7" s="600"/>
      <c r="Q7" s="739" t="s">
        <v>326</v>
      </c>
      <c r="R7" s="670"/>
      <c r="S7" s="739" t="s">
        <v>327</v>
      </c>
      <c r="T7" s="670"/>
      <c r="U7" s="739" t="s">
        <v>328</v>
      </c>
      <c r="V7" s="670"/>
      <c r="W7" s="739" t="s">
        <v>329</v>
      </c>
      <c r="X7" s="670"/>
      <c r="Y7" s="739" t="s">
        <v>330</v>
      </c>
      <c r="Z7" s="670"/>
      <c r="AA7" s="739" t="s">
        <v>331</v>
      </c>
      <c r="AB7" s="670"/>
      <c r="AC7" s="658"/>
    </row>
    <row r="8" spans="2:29" s="13" customFormat="1" ht="55.5" customHeight="1" x14ac:dyDescent="0.2">
      <c r="B8" s="742"/>
      <c r="C8" s="747"/>
      <c r="D8" s="133" t="s">
        <v>316</v>
      </c>
      <c r="E8" s="517" t="s">
        <v>317</v>
      </c>
      <c r="F8" s="133" t="s">
        <v>316</v>
      </c>
      <c r="G8" s="517" t="s">
        <v>317</v>
      </c>
      <c r="H8" s="133" t="s">
        <v>316</v>
      </c>
      <c r="I8" s="517" t="s">
        <v>317</v>
      </c>
      <c r="J8" s="133" t="s">
        <v>316</v>
      </c>
      <c r="K8" s="517" t="s">
        <v>317</v>
      </c>
      <c r="L8" s="133" t="s">
        <v>316</v>
      </c>
      <c r="M8" s="517" t="s">
        <v>317</v>
      </c>
      <c r="N8" s="601"/>
      <c r="O8" s="601"/>
      <c r="P8" s="601"/>
      <c r="Q8" s="133" t="s">
        <v>316</v>
      </c>
      <c r="R8" s="517" t="s">
        <v>317</v>
      </c>
      <c r="S8" s="133" t="s">
        <v>316</v>
      </c>
      <c r="T8" s="517" t="s">
        <v>317</v>
      </c>
      <c r="U8" s="133" t="s">
        <v>316</v>
      </c>
      <c r="V8" s="517" t="s">
        <v>317</v>
      </c>
      <c r="W8" s="133" t="s">
        <v>316</v>
      </c>
      <c r="X8" s="517" t="s">
        <v>317</v>
      </c>
      <c r="Y8" s="133" t="s">
        <v>316</v>
      </c>
      <c r="Z8" s="517" t="s">
        <v>317</v>
      </c>
      <c r="AA8" s="133" t="s">
        <v>316</v>
      </c>
      <c r="AB8" s="517" t="s">
        <v>317</v>
      </c>
      <c r="AC8" s="750"/>
    </row>
    <row r="9" spans="2:29" s="6" customFormat="1" ht="110.1" customHeight="1" x14ac:dyDescent="0.2">
      <c r="B9" s="533" t="s">
        <v>35</v>
      </c>
      <c r="C9" s="534">
        <f>+'[1]第２表２③、④P60 (入力用)'!C9/1000</f>
        <v>8366.5910165194127</v>
      </c>
      <c r="D9" s="535">
        <f>+'[1]第２表２③、④P60 (入力用)'!D9/1000</f>
        <v>4554.4769999999999</v>
      </c>
      <c r="E9" s="536">
        <f>D9/C9*100</f>
        <v>54.436472286112881</v>
      </c>
      <c r="F9" s="535">
        <f>+'[1]第２表２③、④P60 (入力用)'!F9/1000</f>
        <v>3812.1140165194133</v>
      </c>
      <c r="G9" s="536">
        <f>F9/C9*100</f>
        <v>45.563527713887126</v>
      </c>
      <c r="H9" s="535">
        <f>+'[1]第２表２③、④P60 (入力用)'!H9/1000</f>
        <v>54.006</v>
      </c>
      <c r="I9" s="536">
        <f>H9/C9*100</f>
        <v>0.64549587631770067</v>
      </c>
      <c r="J9" s="535">
        <f>+'[1]第２表２③、④P60 (入力用)'!J9/1000</f>
        <v>533.19899999999996</v>
      </c>
      <c r="K9" s="536">
        <f>J9/C9*100</f>
        <v>6.3729540376388112</v>
      </c>
      <c r="L9" s="535">
        <f>+'[1]第２表２③、④P60 (入力用)'!L9/1000</f>
        <v>52.290999999999997</v>
      </c>
      <c r="M9" s="536">
        <f>L9/C9*100</f>
        <v>0.62499768300797842</v>
      </c>
      <c r="N9" s="604"/>
      <c r="O9" s="604"/>
      <c r="P9" s="604"/>
      <c r="Q9" s="535">
        <f>+'[1]第２表２③、④P60 (入力用)'!Q9/1000</f>
        <v>2526.2640000000001</v>
      </c>
      <c r="R9" s="536">
        <f>Q9/C9*100</f>
        <v>30.194663453872899</v>
      </c>
      <c r="S9" s="535">
        <f>+'[1]第２表２③、④P60 (入力用)'!S9/1000</f>
        <v>322.31900000000002</v>
      </c>
      <c r="T9" s="536">
        <f>S9/C9*100</f>
        <v>3.8524531599978697</v>
      </c>
      <c r="U9" s="535">
        <f>+'[1]第２表２③、④P60 (入力用)'!U9/1000</f>
        <v>270.02800000000002</v>
      </c>
      <c r="V9" s="536">
        <f>U9/C9*100</f>
        <v>3.2274554769898911</v>
      </c>
      <c r="W9" s="535">
        <f>+'[1]第２表２③、④P60 (入力用)'!W9/1000</f>
        <v>54.006</v>
      </c>
      <c r="X9" s="536">
        <f>W9/C9*100</f>
        <v>0.64549587631770067</v>
      </c>
      <c r="Y9" s="535">
        <f>+'[1]第２表２③、④P60 (入力用)'!Y9/1000</f>
        <v>0</v>
      </c>
      <c r="Z9" s="536">
        <f>Y9/C9*100</f>
        <v>0</v>
      </c>
      <c r="AA9" s="535">
        <f>+'[1]第２表２③、④P60 (入力用)'!AA9/1000</f>
        <v>0</v>
      </c>
      <c r="AB9" s="536">
        <f>AA9/C9*100</f>
        <v>0</v>
      </c>
      <c r="AC9" s="533" t="s">
        <v>35</v>
      </c>
    </row>
    <row r="10" spans="2:29" s="6" customFormat="1" ht="110.1" customHeight="1" x14ac:dyDescent="0.2">
      <c r="B10" s="533" t="s">
        <v>15</v>
      </c>
      <c r="C10" s="534">
        <f>+'[1]第２表２③、④P60 (入力用)'!C10/1000</f>
        <v>5071.3140000000003</v>
      </c>
      <c r="D10" s="535">
        <f>+'[1]第２表２③、④P60 (入力用)'!D10/1000</f>
        <v>3796.5239999999999</v>
      </c>
      <c r="E10" s="536">
        <f t="shared" ref="E10:E14" si="0">D10/C10*100</f>
        <v>74.862727884725729</v>
      </c>
      <c r="F10" s="535">
        <f>+'[1]第２表２③、④P60 (入力用)'!F10/1000</f>
        <v>1274.79</v>
      </c>
      <c r="G10" s="536">
        <f t="shared" ref="G10:G14" si="1">F10/C10*100</f>
        <v>25.137272115274261</v>
      </c>
      <c r="H10" s="535">
        <f>+'[1]第２表２③、④P60 (入力用)'!H10/1000</f>
        <v>0</v>
      </c>
      <c r="I10" s="536">
        <f t="shared" ref="I10:I14" si="2">H10/C10*100</f>
        <v>0</v>
      </c>
      <c r="J10" s="535">
        <f>+'[1]第２表２③、④P60 (入力用)'!J10/1000</f>
        <v>213.49700000000001</v>
      </c>
      <c r="K10" s="536">
        <f t="shared" ref="K10:K14" si="3">J10/C10*100</f>
        <v>4.2098951080528639</v>
      </c>
      <c r="L10" s="535">
        <f>+'[1]第２表２③、④P60 (入力用)'!L10/1000</f>
        <v>0</v>
      </c>
      <c r="M10" s="536">
        <f t="shared" ref="M10:M14" si="4">L10/C10*100</f>
        <v>0</v>
      </c>
      <c r="N10" s="604"/>
      <c r="O10" s="604"/>
      <c r="P10" s="604"/>
      <c r="Q10" s="535">
        <f>+'[1]第２表２③、④P60 (入力用)'!Q10/1000</f>
        <v>877.19200000000001</v>
      </c>
      <c r="R10" s="536">
        <f t="shared" ref="R10:R14" si="5">Q10/C10*100</f>
        <v>17.297134431037005</v>
      </c>
      <c r="S10" s="535">
        <f>+'[1]第２表２③、④P60 (入力用)'!S10/1000</f>
        <v>184.102</v>
      </c>
      <c r="T10" s="536">
        <f t="shared" ref="T10:T14" si="6">S10/C10*100</f>
        <v>3.6302622949397332</v>
      </c>
      <c r="U10" s="535">
        <f>+'[1]第２表２③、④P60 (入力用)'!U10/1000</f>
        <v>0</v>
      </c>
      <c r="V10" s="536">
        <f t="shared" ref="V10:V14" si="7">U10/C10*100</f>
        <v>0</v>
      </c>
      <c r="W10" s="535">
        <f>+'[1]第２表２③、④P60 (入力用)'!W10/1000</f>
        <v>0</v>
      </c>
      <c r="X10" s="536">
        <f t="shared" ref="X10:X14" si="8">W10/C10*100</f>
        <v>0</v>
      </c>
      <c r="Y10" s="535">
        <f>+'[1]第２表２③、④P60 (入力用)'!Y10/1000</f>
        <v>0</v>
      </c>
      <c r="Z10" s="536">
        <f t="shared" ref="Z10:Z14" si="9">Y10/C10*100</f>
        <v>0</v>
      </c>
      <c r="AA10" s="535">
        <f>+'[1]第２表２③、④P60 (入力用)'!AA10/1000</f>
        <v>0</v>
      </c>
      <c r="AB10" s="536">
        <f t="shared" ref="AB10:AB14" si="10">AA10/C10*100</f>
        <v>0</v>
      </c>
      <c r="AC10" s="533" t="s">
        <v>15</v>
      </c>
    </row>
    <row r="11" spans="2:29" s="6" customFormat="1" ht="110.1" customHeight="1" x14ac:dyDescent="0.2">
      <c r="B11" s="533" t="s">
        <v>16</v>
      </c>
      <c r="C11" s="534">
        <f>+'[1]第２表２③、④P60 (入力用)'!C11/1000</f>
        <v>2384.6039999999998</v>
      </c>
      <c r="D11" s="535">
        <f>+'[1]第２表２③、④P60 (入力用)'!D11/1000</f>
        <v>406.81799999999998</v>
      </c>
      <c r="E11" s="536">
        <f t="shared" si="0"/>
        <v>17.060191126073764</v>
      </c>
      <c r="F11" s="535">
        <f>+'[1]第２表２③、④P60 (入力用)'!F11/1000</f>
        <v>1977.7860000000001</v>
      </c>
      <c r="G11" s="536">
        <f t="shared" si="1"/>
        <v>82.939808873926239</v>
      </c>
      <c r="H11" s="535">
        <f>+'[1]第２表２③、④P60 (入力用)'!H11/1000</f>
        <v>0</v>
      </c>
      <c r="I11" s="536">
        <f t="shared" si="2"/>
        <v>0</v>
      </c>
      <c r="J11" s="535">
        <f>+'[1]第２表２③、④P60 (入力用)'!J11/1000</f>
        <v>15.025</v>
      </c>
      <c r="K11" s="536">
        <f t="shared" si="3"/>
        <v>0.63008365330260296</v>
      </c>
      <c r="L11" s="535">
        <f>+'[1]第２表２③、④P60 (入力用)'!L11/1000</f>
        <v>15.113</v>
      </c>
      <c r="M11" s="536">
        <f t="shared" si="4"/>
        <v>0.63377399350164643</v>
      </c>
      <c r="N11" s="604"/>
      <c r="O11" s="604"/>
      <c r="P11" s="604"/>
      <c r="Q11" s="535">
        <f>+'[1]第２表２③、④P60 (入力用)'!Q11/1000</f>
        <v>1842.0319999999999</v>
      </c>
      <c r="R11" s="536">
        <f t="shared" si="5"/>
        <v>77.246872017324478</v>
      </c>
      <c r="S11" s="535">
        <f>+'[1]第２表２③、④P60 (入力用)'!S11/1000</f>
        <v>45.162999999999997</v>
      </c>
      <c r="T11" s="536">
        <f t="shared" si="6"/>
        <v>1.8939413001068521</v>
      </c>
      <c r="U11" s="535">
        <f>+'[1]第２表２③、④P60 (入力用)'!U11/1000</f>
        <v>60.451999999999998</v>
      </c>
      <c r="V11" s="536">
        <f t="shared" si="7"/>
        <v>2.5350959740065857</v>
      </c>
      <c r="W11" s="535">
        <f>+'[1]第２表２③、④P60 (入力用)'!W11/1000</f>
        <v>0</v>
      </c>
      <c r="X11" s="536">
        <f t="shared" si="8"/>
        <v>0</v>
      </c>
      <c r="Y11" s="535">
        <f>+'[1]第２表２③、④P60 (入力用)'!Y11/1000</f>
        <v>0</v>
      </c>
      <c r="Z11" s="536">
        <f t="shared" si="9"/>
        <v>0</v>
      </c>
      <c r="AA11" s="535">
        <f>+'[1]第２表２③、④P60 (入力用)'!AA11/1000</f>
        <v>0</v>
      </c>
      <c r="AB11" s="536">
        <f t="shared" si="10"/>
        <v>0</v>
      </c>
      <c r="AC11" s="533" t="s">
        <v>16</v>
      </c>
    </row>
    <row r="12" spans="2:29" s="6" customFormat="1" ht="110.1" customHeight="1" x14ac:dyDescent="0.2">
      <c r="B12" s="533" t="s">
        <v>17</v>
      </c>
      <c r="C12" s="534">
        <f>+'[1]第２表２③、④P60 (入力用)'!C12/1000</f>
        <v>3614.5129999999999</v>
      </c>
      <c r="D12" s="535">
        <f>+'[1]第２表２③、④P60 (入力用)'!D12/1000</f>
        <v>962.28700000000003</v>
      </c>
      <c r="E12" s="536">
        <f t="shared" si="0"/>
        <v>26.62286731296858</v>
      </c>
      <c r="F12" s="535">
        <f>+'[1]第２表２③、④P60 (入力用)'!F12/1000</f>
        <v>2652.2260000000001</v>
      </c>
      <c r="G12" s="536">
        <f t="shared" si="1"/>
        <v>73.37713268703142</v>
      </c>
      <c r="H12" s="535">
        <f>+'[1]第２表２③、④P60 (入力用)'!H12/1000</f>
        <v>0</v>
      </c>
      <c r="I12" s="536">
        <f t="shared" si="2"/>
        <v>0</v>
      </c>
      <c r="J12" s="535">
        <f>+'[1]第２表２③、④P60 (入力用)'!J12/1000</f>
        <v>0</v>
      </c>
      <c r="K12" s="536">
        <f t="shared" si="3"/>
        <v>0</v>
      </c>
      <c r="L12" s="535">
        <f>+'[1]第２表２③、④P60 (入力用)'!L12/1000</f>
        <v>286.077</v>
      </c>
      <c r="M12" s="536">
        <f t="shared" si="4"/>
        <v>7.9146761956590002</v>
      </c>
      <c r="N12" s="604"/>
      <c r="O12" s="604"/>
      <c r="P12" s="604"/>
      <c r="Q12" s="535">
        <f>+'[1]第２表２③、④P60 (入力用)'!Q12/1000</f>
        <v>789.71799999999996</v>
      </c>
      <c r="R12" s="536">
        <f t="shared" si="5"/>
        <v>21.848531185252344</v>
      </c>
      <c r="S12" s="535">
        <f>+'[1]第２表２③、④P60 (入力用)'!S12/1000</f>
        <v>821.827</v>
      </c>
      <c r="T12" s="536">
        <f t="shared" si="6"/>
        <v>22.736866626292397</v>
      </c>
      <c r="U12" s="535">
        <f>+'[1]第２表２③、④P60 (入力用)'!U12/1000</f>
        <v>683.08399999999995</v>
      </c>
      <c r="V12" s="536">
        <f t="shared" si="7"/>
        <v>18.89836888122964</v>
      </c>
      <c r="W12" s="535">
        <f>+'[1]第２表２③、④P60 (入力用)'!W12/1000</f>
        <v>71.519000000000005</v>
      </c>
      <c r="X12" s="536">
        <f t="shared" si="8"/>
        <v>1.9786621323536535</v>
      </c>
      <c r="Y12" s="535">
        <f>+'[1]第２表２③、④P60 (入力用)'!Y12/1000</f>
        <v>0</v>
      </c>
      <c r="Z12" s="536">
        <f t="shared" si="9"/>
        <v>0</v>
      </c>
      <c r="AA12" s="535">
        <f>+'[1]第２表２③、④P60 (入力用)'!AA12/1000</f>
        <v>0</v>
      </c>
      <c r="AB12" s="536">
        <f t="shared" si="10"/>
        <v>0</v>
      </c>
      <c r="AC12" s="533" t="s">
        <v>17</v>
      </c>
    </row>
    <row r="13" spans="2:29" s="6" customFormat="1" ht="110.1" customHeight="1" thickBot="1" x14ac:dyDescent="0.25">
      <c r="B13" s="537" t="s">
        <v>18</v>
      </c>
      <c r="C13" s="523">
        <f>+'[1]第２表２③、④P60 (入力用)'!C13/1000</f>
        <v>451.27170828091516</v>
      </c>
      <c r="D13" s="519">
        <f>+'[1]第２表２③、④P60 (入力用)'!D13/1000</f>
        <v>92.817999999999998</v>
      </c>
      <c r="E13" s="538">
        <f t="shared" si="0"/>
        <v>20.568096403291715</v>
      </c>
      <c r="F13" s="519">
        <f>+'[1]第２表２③、④P60 (入力用)'!F13/1000</f>
        <v>358.45370828091518</v>
      </c>
      <c r="G13" s="538">
        <f t="shared" si="1"/>
        <v>79.431903596708281</v>
      </c>
      <c r="H13" s="519">
        <f>+'[1]第２表２③、④P60 (入力用)'!H13/1000</f>
        <v>3.125</v>
      </c>
      <c r="I13" s="538">
        <f t="shared" si="2"/>
        <v>0.69248746213327828</v>
      </c>
      <c r="J13" s="519">
        <f>+'[1]第２表２③、④P60 (入力用)'!J13/1000</f>
        <v>12.500999999999999</v>
      </c>
      <c r="K13" s="538">
        <f t="shared" si="3"/>
        <v>2.7701714445209951</v>
      </c>
      <c r="L13" s="519">
        <f>+'[1]第２表２③、④P60 (入力用)'!L13/1000</f>
        <v>9.375</v>
      </c>
      <c r="M13" s="538">
        <f t="shared" si="4"/>
        <v>2.0774623863998345</v>
      </c>
      <c r="N13" s="604"/>
      <c r="O13" s="604"/>
      <c r="P13" s="604"/>
      <c r="Q13" s="523">
        <f>+'[1]第２表２③、④P60 (入力用)'!Q13/1000</f>
        <v>268.45</v>
      </c>
      <c r="R13" s="538">
        <f t="shared" si="5"/>
        <v>59.487442947097122</v>
      </c>
      <c r="S13" s="519">
        <f>+'[1]第２表２③、④P60 (入力用)'!S13/1000</f>
        <v>34.064</v>
      </c>
      <c r="T13" s="538">
        <f t="shared" si="6"/>
        <v>7.5484457312345556</v>
      </c>
      <c r="U13" s="519">
        <f>+'[1]第２表２③、④P60 (入力用)'!U13/1000</f>
        <v>24.689</v>
      </c>
      <c r="V13" s="538">
        <f t="shared" si="7"/>
        <v>5.470983344834722</v>
      </c>
      <c r="W13" s="519">
        <f>+'[1]第２表２③、④P60 (入力用)'!W13/1000</f>
        <v>3.125</v>
      </c>
      <c r="X13" s="538">
        <f t="shared" si="8"/>
        <v>0.69248746213327828</v>
      </c>
      <c r="Y13" s="519">
        <f>+'[1]第２表２③、④P60 (入力用)'!Y13/1000</f>
        <v>0</v>
      </c>
      <c r="Z13" s="538">
        <f t="shared" si="9"/>
        <v>0</v>
      </c>
      <c r="AA13" s="519">
        <f>+'[1]第２表２③、④P60 (入力用)'!AA13/1000</f>
        <v>3.125</v>
      </c>
      <c r="AB13" s="538">
        <f t="shared" si="10"/>
        <v>0.69248746213327828</v>
      </c>
      <c r="AC13" s="537" t="s">
        <v>18</v>
      </c>
    </row>
    <row r="14" spans="2:29" s="6" customFormat="1" ht="110.1" customHeight="1" thickTop="1" x14ac:dyDescent="0.2">
      <c r="B14" s="539" t="s">
        <v>312</v>
      </c>
      <c r="C14" s="540">
        <f>+'[1]第２表２③、④P60 (入力用)'!C14/1000</f>
        <v>19888.293724800325</v>
      </c>
      <c r="D14" s="541">
        <f>+'[1]第２表２③、④P60 (入力用)'!D14/1000</f>
        <v>9812.9240000000009</v>
      </c>
      <c r="E14" s="542">
        <f t="shared" si="0"/>
        <v>49.340200500777357</v>
      </c>
      <c r="F14" s="541">
        <f>+'[1]第２表２③、④P60 (入力用)'!F14/1000</f>
        <v>10075.369724800328</v>
      </c>
      <c r="G14" s="542">
        <f t="shared" si="1"/>
        <v>50.659799499222672</v>
      </c>
      <c r="H14" s="541">
        <f>+'[1]第２表２③、④P60 (入力用)'!H14/1000</f>
        <v>57.131</v>
      </c>
      <c r="I14" s="542">
        <f t="shared" si="2"/>
        <v>0.28725943406979515</v>
      </c>
      <c r="J14" s="541">
        <f>+'[1]第２表２③、④P60 (入力用)'!J14/1000</f>
        <v>774.22199999999998</v>
      </c>
      <c r="K14" s="542">
        <f t="shared" si="3"/>
        <v>3.8928528043336361</v>
      </c>
      <c r="L14" s="541">
        <f>+'[1]第２表２③、④P60 (入力用)'!L14/1000</f>
        <v>362.85599999999999</v>
      </c>
      <c r="M14" s="542">
        <f t="shared" si="4"/>
        <v>1.8244702387290541</v>
      </c>
      <c r="N14" s="604"/>
      <c r="O14" s="604"/>
      <c r="P14" s="604"/>
      <c r="Q14" s="540">
        <f>+'[1]第２表２③、④P60 (入力用)'!Q14/1000</f>
        <v>6303.6559999999999</v>
      </c>
      <c r="R14" s="542">
        <f t="shared" si="5"/>
        <v>31.69530824124676</v>
      </c>
      <c r="S14" s="541">
        <f>+'[1]第２表２③、④P60 (入力用)'!S14/1000</f>
        <v>1407.4749999999999</v>
      </c>
      <c r="T14" s="542">
        <f t="shared" si="6"/>
        <v>7.076901716535418</v>
      </c>
      <c r="U14" s="541">
        <f>+'[1]第２表２③、④P60 (入力用)'!U14/1000</f>
        <v>1038.2529999999999</v>
      </c>
      <c r="V14" s="542">
        <f t="shared" si="7"/>
        <v>5.2204226987321602</v>
      </c>
      <c r="W14" s="541">
        <f>+'[1]第２表２③、④P60 (入力用)'!W14/1000</f>
        <v>128.65</v>
      </c>
      <c r="X14" s="542">
        <f t="shared" si="8"/>
        <v>0.64686293243736592</v>
      </c>
      <c r="Y14" s="541">
        <f>+'[1]第２表２③、④P60 (入力用)'!Y14/1000</f>
        <v>0</v>
      </c>
      <c r="Z14" s="542">
        <f t="shared" si="9"/>
        <v>0</v>
      </c>
      <c r="AA14" s="541">
        <f>+'[1]第２表２③、④P60 (入力用)'!AA14/1000</f>
        <v>3.125</v>
      </c>
      <c r="AB14" s="542">
        <f t="shared" si="10"/>
        <v>1.571276069853687E-2</v>
      </c>
      <c r="AC14" s="543" t="s">
        <v>312</v>
      </c>
    </row>
    <row r="15" spans="2:29" ht="35.25" customHeight="1" x14ac:dyDescent="0.25">
      <c r="B15" s="752" t="s">
        <v>318</v>
      </c>
      <c r="C15" s="752"/>
      <c r="D15" s="752"/>
      <c r="E15" s="752"/>
      <c r="F15" s="752"/>
      <c r="G15" s="752"/>
      <c r="H15" s="752"/>
      <c r="I15" s="752"/>
      <c r="J15" s="752"/>
      <c r="K15" s="752"/>
      <c r="L15" s="752"/>
      <c r="M15" s="752"/>
    </row>
    <row r="16" spans="2:29" ht="50.25" customHeight="1" x14ac:dyDescent="0.15"/>
    <row r="17" spans="2:29" ht="50.25" customHeight="1" x14ac:dyDescent="0.15"/>
    <row r="18" spans="2:29" ht="60.75" customHeight="1" x14ac:dyDescent="0.4">
      <c r="B18" s="724" t="s">
        <v>338</v>
      </c>
      <c r="C18" s="724"/>
      <c r="D18" s="724"/>
      <c r="E18" s="724"/>
      <c r="F18" s="724"/>
      <c r="G18" s="724"/>
      <c r="H18" s="724"/>
      <c r="I18" s="724"/>
      <c r="J18" s="724"/>
      <c r="K18" s="724"/>
      <c r="L18" s="724"/>
      <c r="M18" s="724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</row>
    <row r="19" spans="2:29" ht="21" customHeight="1" x14ac:dyDescent="0.15"/>
    <row r="20" spans="2:29" ht="21" customHeight="1" x14ac:dyDescent="0.15"/>
    <row r="21" spans="2:29" ht="21" customHeight="1" x14ac:dyDescent="0.2">
      <c r="G21" s="477"/>
      <c r="AB21" s="477"/>
      <c r="AC21" s="477" t="s">
        <v>307</v>
      </c>
    </row>
    <row r="22" spans="2:29" s="13" customFormat="1" ht="55.5" customHeight="1" x14ac:dyDescent="0.2">
      <c r="B22" s="740" t="s">
        <v>320</v>
      </c>
      <c r="C22" s="743" t="s">
        <v>339</v>
      </c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598"/>
      <c r="O22" s="598"/>
      <c r="P22" s="598"/>
      <c r="Q22" s="743" t="s">
        <v>339</v>
      </c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657" t="s">
        <v>311</v>
      </c>
    </row>
    <row r="23" spans="2:29" s="13" customFormat="1" ht="55.5" customHeight="1" x14ac:dyDescent="0.2">
      <c r="B23" s="741"/>
      <c r="C23" s="636" t="s">
        <v>313</v>
      </c>
      <c r="D23" s="636" t="s">
        <v>314</v>
      </c>
      <c r="E23" s="748"/>
      <c r="F23" s="660" t="s">
        <v>315</v>
      </c>
      <c r="G23" s="660"/>
      <c r="H23" s="660"/>
      <c r="I23" s="660"/>
      <c r="J23" s="660"/>
      <c r="K23" s="660"/>
      <c r="L23" s="660"/>
      <c r="M23" s="660"/>
      <c r="N23" s="599"/>
      <c r="O23" s="599"/>
      <c r="P23" s="599"/>
      <c r="Q23" s="660" t="s">
        <v>315</v>
      </c>
      <c r="R23" s="660"/>
      <c r="S23" s="660"/>
      <c r="T23" s="660"/>
      <c r="U23" s="660"/>
      <c r="V23" s="660"/>
      <c r="W23" s="660"/>
      <c r="X23" s="660"/>
      <c r="Y23" s="660"/>
      <c r="Z23" s="660"/>
      <c r="AA23" s="660"/>
      <c r="AB23" s="660"/>
      <c r="AC23" s="658"/>
    </row>
    <row r="24" spans="2:29" s="13" customFormat="1" ht="55.5" customHeight="1" x14ac:dyDescent="0.2">
      <c r="B24" s="741"/>
      <c r="C24" s="636"/>
      <c r="D24" s="747"/>
      <c r="E24" s="749"/>
      <c r="F24" s="739" t="s">
        <v>322</v>
      </c>
      <c r="G24" s="670"/>
      <c r="H24" s="739" t="s">
        <v>323</v>
      </c>
      <c r="I24" s="670"/>
      <c r="J24" s="739" t="s">
        <v>324</v>
      </c>
      <c r="K24" s="670"/>
      <c r="L24" s="739" t="s">
        <v>325</v>
      </c>
      <c r="M24" s="670"/>
      <c r="N24" s="600"/>
      <c r="O24" s="600"/>
      <c r="P24" s="600"/>
      <c r="Q24" s="739" t="s">
        <v>326</v>
      </c>
      <c r="R24" s="670"/>
      <c r="S24" s="739" t="s">
        <v>327</v>
      </c>
      <c r="T24" s="670"/>
      <c r="U24" s="739" t="s">
        <v>328</v>
      </c>
      <c r="V24" s="670"/>
      <c r="W24" s="739" t="s">
        <v>329</v>
      </c>
      <c r="X24" s="670"/>
      <c r="Y24" s="739" t="s">
        <v>330</v>
      </c>
      <c r="Z24" s="670"/>
      <c r="AA24" s="739" t="s">
        <v>331</v>
      </c>
      <c r="AB24" s="670"/>
      <c r="AC24" s="658"/>
    </row>
    <row r="25" spans="2:29" s="13" customFormat="1" ht="55.5" customHeight="1" x14ac:dyDescent="0.2">
      <c r="B25" s="742"/>
      <c r="C25" s="747"/>
      <c r="D25" s="133" t="s">
        <v>316</v>
      </c>
      <c r="E25" s="517" t="s">
        <v>317</v>
      </c>
      <c r="F25" s="133" t="s">
        <v>316</v>
      </c>
      <c r="G25" s="517" t="s">
        <v>317</v>
      </c>
      <c r="H25" s="133" t="s">
        <v>316</v>
      </c>
      <c r="I25" s="517" t="s">
        <v>317</v>
      </c>
      <c r="J25" s="133" t="s">
        <v>316</v>
      </c>
      <c r="K25" s="517" t="s">
        <v>317</v>
      </c>
      <c r="L25" s="133" t="s">
        <v>316</v>
      </c>
      <c r="M25" s="517" t="s">
        <v>317</v>
      </c>
      <c r="N25" s="601"/>
      <c r="O25" s="601"/>
      <c r="P25" s="601"/>
      <c r="Q25" s="133" t="s">
        <v>316</v>
      </c>
      <c r="R25" s="517" t="s">
        <v>317</v>
      </c>
      <c r="S25" s="133" t="s">
        <v>316</v>
      </c>
      <c r="T25" s="517" t="s">
        <v>317</v>
      </c>
      <c r="U25" s="133" t="s">
        <v>316</v>
      </c>
      <c r="V25" s="517" t="s">
        <v>317</v>
      </c>
      <c r="W25" s="133" t="s">
        <v>316</v>
      </c>
      <c r="X25" s="517" t="s">
        <v>317</v>
      </c>
      <c r="Y25" s="133" t="s">
        <v>316</v>
      </c>
      <c r="Z25" s="517" t="s">
        <v>317</v>
      </c>
      <c r="AA25" s="133" t="s">
        <v>316</v>
      </c>
      <c r="AB25" s="517" t="s">
        <v>317</v>
      </c>
      <c r="AC25" s="750"/>
    </row>
    <row r="26" spans="2:29" s="6" customFormat="1" ht="110.1" customHeight="1" x14ac:dyDescent="0.2">
      <c r="B26" s="533" t="s">
        <v>35</v>
      </c>
      <c r="C26" s="534">
        <f>+'[1]第２表２③、④P60 (入力用)'!C26/1000</f>
        <v>6413.68</v>
      </c>
      <c r="D26" s="535">
        <f>+'[1]第２表２③、④P60 (入力用)'!D26/1000</f>
        <v>3413.7910000000002</v>
      </c>
      <c r="E26" s="536">
        <f>D26/C26*100</f>
        <v>53.226712277506827</v>
      </c>
      <c r="F26" s="535">
        <f>+'[1]第２表２③、④P60 (入力用)'!F26/1000</f>
        <v>2999.8890000000001</v>
      </c>
      <c r="G26" s="536">
        <f>F26/C26*100</f>
        <v>46.773287722493173</v>
      </c>
      <c r="H26" s="535">
        <f>+'[1]第２表２③、④P60 (入力用)'!H26/1000</f>
        <v>41.39</v>
      </c>
      <c r="I26" s="536">
        <f>H26/C26*100</f>
        <v>0.64533933716680592</v>
      </c>
      <c r="J26" s="535">
        <f>+'[1]第２表２③、④P60 (入力用)'!J26/1000</f>
        <v>694.63499999999999</v>
      </c>
      <c r="K26" s="536">
        <f>J26/C26*100</f>
        <v>10.830521635005177</v>
      </c>
      <c r="L26" s="535">
        <f>+'[1]第２表２③、④P60 (入力用)'!L26/1000</f>
        <v>453.49299999999999</v>
      </c>
      <c r="M26" s="536">
        <f>L26/C26*100</f>
        <v>7.0707144728143589</v>
      </c>
      <c r="N26" s="604"/>
      <c r="O26" s="604"/>
      <c r="P26" s="604"/>
      <c r="Q26" s="535">
        <f>+'[1]第２表２③、④P60 (入力用)'!Q26/1000</f>
        <v>1230.9090000000001</v>
      </c>
      <c r="R26" s="536">
        <f>Q26/C26*100</f>
        <v>19.191930373825947</v>
      </c>
      <c r="S26" s="535">
        <f>+'[1]第２表２③、④P60 (入力用)'!S26/1000</f>
        <v>372.512</v>
      </c>
      <c r="T26" s="536">
        <f>S26/C26*100</f>
        <v>5.8080852178468518</v>
      </c>
      <c r="U26" s="535">
        <f>+'[1]第２表２③、④P60 (入力用)'!U26/1000</f>
        <v>206.95099999999999</v>
      </c>
      <c r="V26" s="536">
        <f>U26/C26*100</f>
        <v>3.2267122775068291</v>
      </c>
      <c r="W26" s="535">
        <f>+'[1]第２表２③、④P60 (入力用)'!W26/1000</f>
        <v>0</v>
      </c>
      <c r="X26" s="536">
        <f>W26/C26*100</f>
        <v>0</v>
      </c>
      <c r="Y26" s="535">
        <f>+'[1]第２表２③、④P60 (入力用)'!Y26/1000</f>
        <v>0</v>
      </c>
      <c r="Z26" s="536">
        <f>Y26/C26*100</f>
        <v>0</v>
      </c>
      <c r="AA26" s="535">
        <f>+'[1]第２表２③、④P60 (入力用)'!AA26/1000</f>
        <v>0</v>
      </c>
      <c r="AB26" s="536">
        <f>AA26/C26*100</f>
        <v>0</v>
      </c>
      <c r="AC26" s="533" t="s">
        <v>35</v>
      </c>
    </row>
    <row r="27" spans="2:29" s="6" customFormat="1" ht="110.1" customHeight="1" x14ac:dyDescent="0.2">
      <c r="B27" s="533" t="s">
        <v>15</v>
      </c>
      <c r="C27" s="534">
        <f>+'[1]第２表２③、④P60 (入力用)'!C27/1000</f>
        <v>3458.4315000000001</v>
      </c>
      <c r="D27" s="535">
        <f>+'[1]第２表２③、④P60 (入力用)'!D27/1000</f>
        <v>2541.424</v>
      </c>
      <c r="E27" s="536">
        <f t="shared" ref="E27:E31" si="11">D27/C27*100</f>
        <v>73.484873128179643</v>
      </c>
      <c r="F27" s="535">
        <f>+'[1]第２表２③、④P60 (入力用)'!F27/1000</f>
        <v>917.00750000000005</v>
      </c>
      <c r="G27" s="536">
        <f t="shared" ref="G27:G31" si="12">F27/C27*100</f>
        <v>26.51512687182036</v>
      </c>
      <c r="H27" s="535">
        <f>+'[1]第２表２③、④P60 (入力用)'!H27/1000</f>
        <v>26.2</v>
      </c>
      <c r="I27" s="536">
        <f t="shared" ref="I27:I31" si="13">H27/C27*100</f>
        <v>0.75756885744303448</v>
      </c>
      <c r="J27" s="535">
        <f>+'[1]第２表２③、④P60 (入力用)'!J27/1000</f>
        <v>104.8</v>
      </c>
      <c r="K27" s="536">
        <f t="shared" ref="K27:K31" si="14">J27/C27*100</f>
        <v>3.0302754297721379</v>
      </c>
      <c r="L27" s="535">
        <f>+'[1]第２表２③、④P60 (入力用)'!L27/1000</f>
        <v>52.4</v>
      </c>
      <c r="M27" s="536">
        <f t="shared" ref="M27:M31" si="15">L27/C27*100</f>
        <v>1.515137714886069</v>
      </c>
      <c r="N27" s="604"/>
      <c r="O27" s="604"/>
      <c r="P27" s="604"/>
      <c r="Q27" s="535">
        <f>+'[1]第２表２③、④P60 (入力用)'!Q27/1000</f>
        <v>497.80399999999997</v>
      </c>
      <c r="R27" s="536">
        <f t="shared" ref="R27:R31" si="16">Q27/C27*100</f>
        <v>14.393923950785204</v>
      </c>
      <c r="S27" s="535">
        <f>+'[1]第２表２③、④P60 (入力用)'!S27/1000</f>
        <v>209.602</v>
      </c>
      <c r="T27" s="536">
        <f t="shared" ref="T27:T31" si="17">S27/C27*100</f>
        <v>6.06060868922805</v>
      </c>
      <c r="U27" s="535">
        <f>+'[1]第２表２③、④P60 (入力用)'!U27/1000</f>
        <v>26.2</v>
      </c>
      <c r="V27" s="536">
        <f t="shared" ref="V27:V31" si="18">U27/C27*100</f>
        <v>0.75756885744303448</v>
      </c>
      <c r="W27" s="535">
        <f>+'[1]第２表２③、④P60 (入力用)'!W27/1000</f>
        <v>0</v>
      </c>
      <c r="X27" s="536">
        <f t="shared" ref="X27:X31" si="19">W27/C27*100</f>
        <v>0</v>
      </c>
      <c r="Y27" s="535">
        <f>+'[1]第２表２③、④P60 (入力用)'!Y27/1000</f>
        <v>0</v>
      </c>
      <c r="Z27" s="536">
        <f t="shared" ref="Z27:Z31" si="20">Y27/C27*100</f>
        <v>0</v>
      </c>
      <c r="AA27" s="535">
        <f>+'[1]第２表２③、④P60 (入力用)'!AA27/1000</f>
        <v>0</v>
      </c>
      <c r="AB27" s="536">
        <f t="shared" ref="AB27:AB31" si="21">AA27/C27*100</f>
        <v>0</v>
      </c>
      <c r="AC27" s="533" t="s">
        <v>15</v>
      </c>
    </row>
    <row r="28" spans="2:29" s="6" customFormat="1" ht="110.1" customHeight="1" x14ac:dyDescent="0.2">
      <c r="B28" s="533" t="s">
        <v>16</v>
      </c>
      <c r="C28" s="534">
        <f>+'[1]第２表２③、④P60 (入力用)'!C28/1000</f>
        <v>2127.654</v>
      </c>
      <c r="D28" s="535">
        <f>+'[1]第２表２③、④P60 (入力用)'!D28/1000</f>
        <v>506.88799999999998</v>
      </c>
      <c r="E28" s="536">
        <f t="shared" si="11"/>
        <v>23.823798418351856</v>
      </c>
      <c r="F28" s="535">
        <f>+'[1]第２表２③、④P60 (入力用)'!F28/1000</f>
        <v>1620.7660000000001</v>
      </c>
      <c r="G28" s="536">
        <f t="shared" si="12"/>
        <v>76.176201581648144</v>
      </c>
      <c r="H28" s="535">
        <f>+'[1]第２表２③、④P60 (入力用)'!H28/1000</f>
        <v>0</v>
      </c>
      <c r="I28" s="536">
        <f t="shared" si="13"/>
        <v>0</v>
      </c>
      <c r="J28" s="535">
        <f>+'[1]第２表２③、④P60 (入力用)'!J28/1000</f>
        <v>43.189</v>
      </c>
      <c r="K28" s="536">
        <f t="shared" si="14"/>
        <v>2.0298883183073939</v>
      </c>
      <c r="L28" s="535">
        <f>+'[1]第２表２③、④P60 (入力用)'!L28/1000</f>
        <v>14.396000000000001</v>
      </c>
      <c r="M28" s="536">
        <f t="shared" si="15"/>
        <v>0.67661377272808465</v>
      </c>
      <c r="N28" s="604"/>
      <c r="O28" s="604"/>
      <c r="P28" s="604"/>
      <c r="Q28" s="535">
        <f>+'[1]第２表２③、④P60 (入力用)'!Q28/1000</f>
        <v>1519.992</v>
      </c>
      <c r="R28" s="536">
        <f t="shared" si="16"/>
        <v>71.439811172305269</v>
      </c>
      <c r="S28" s="535">
        <f>+'[1]第２表２③、④P60 (入力用)'!S28/1000</f>
        <v>43.189</v>
      </c>
      <c r="T28" s="536">
        <f t="shared" si="17"/>
        <v>2.0298883183073939</v>
      </c>
      <c r="U28" s="535">
        <f>+'[1]第２表２③、④P60 (入力用)'!U28/1000</f>
        <v>0</v>
      </c>
      <c r="V28" s="536">
        <f t="shared" si="18"/>
        <v>0</v>
      </c>
      <c r="W28" s="535">
        <f>+'[1]第２表２③、④P60 (入力用)'!W28/1000</f>
        <v>0</v>
      </c>
      <c r="X28" s="536">
        <f t="shared" si="19"/>
        <v>0</v>
      </c>
      <c r="Y28" s="535">
        <f>+'[1]第２表２③、④P60 (入力用)'!Y28/1000</f>
        <v>0</v>
      </c>
      <c r="Z28" s="536">
        <f t="shared" si="20"/>
        <v>0</v>
      </c>
      <c r="AA28" s="535">
        <f>+'[1]第２表２③、④P60 (入力用)'!AA28/1000</f>
        <v>0</v>
      </c>
      <c r="AB28" s="536">
        <f t="shared" si="21"/>
        <v>0</v>
      </c>
      <c r="AC28" s="533" t="s">
        <v>16</v>
      </c>
    </row>
    <row r="29" spans="2:29" s="6" customFormat="1" ht="110.1" customHeight="1" x14ac:dyDescent="0.2">
      <c r="B29" s="533" t="s">
        <v>17</v>
      </c>
      <c r="C29" s="534">
        <f>+'[1]第２表２③、④P60 (入力用)'!C29/1000</f>
        <v>2049.1289999999999</v>
      </c>
      <c r="D29" s="535">
        <f>+'[1]第２表２③、④P60 (入力用)'!D29/1000</f>
        <v>839.43600000000004</v>
      </c>
      <c r="E29" s="536">
        <f t="shared" si="11"/>
        <v>40.965502903916743</v>
      </c>
      <c r="F29" s="535">
        <f>+'[1]第２表２③、④P60 (入力用)'!F29/1000</f>
        <v>1209.693</v>
      </c>
      <c r="G29" s="536">
        <f t="shared" si="12"/>
        <v>59.034497096083257</v>
      </c>
      <c r="H29" s="535">
        <f>+'[1]第２表２③、④P60 (入力用)'!H29/1000</f>
        <v>0</v>
      </c>
      <c r="I29" s="536">
        <f t="shared" si="13"/>
        <v>0</v>
      </c>
      <c r="J29" s="535">
        <f>+'[1]第２表２③、④P60 (入力用)'!J29/1000</f>
        <v>43.860999999999997</v>
      </c>
      <c r="K29" s="536">
        <f t="shared" si="14"/>
        <v>2.1404704145029423</v>
      </c>
      <c r="L29" s="535">
        <f>+'[1]第２表２③、④P60 (入力用)'!L29/1000</f>
        <v>321.45800000000003</v>
      </c>
      <c r="M29" s="536">
        <f t="shared" si="15"/>
        <v>15.687543341585622</v>
      </c>
      <c r="N29" s="604"/>
      <c r="O29" s="604"/>
      <c r="P29" s="604"/>
      <c r="Q29" s="535">
        <f>+'[1]第２表２③、④P60 (入力用)'!Q29/1000</f>
        <v>320.50900000000001</v>
      </c>
      <c r="R29" s="536">
        <f t="shared" si="16"/>
        <v>15.641230981553628</v>
      </c>
      <c r="S29" s="535">
        <f>+'[1]第２表２③、④P60 (入力用)'!S29/1000</f>
        <v>319.18</v>
      </c>
      <c r="T29" s="536">
        <f t="shared" si="17"/>
        <v>15.576374157019886</v>
      </c>
      <c r="U29" s="535">
        <f>+'[1]第２表２③、④P60 (入力用)'!U29/1000</f>
        <v>160.82400000000001</v>
      </c>
      <c r="V29" s="536">
        <f t="shared" si="18"/>
        <v>7.8484077869182478</v>
      </c>
      <c r="W29" s="535">
        <f>+'[1]第２表２③、④P60 (入力用)'!W29/1000</f>
        <v>43.860999999999997</v>
      </c>
      <c r="X29" s="536">
        <f t="shared" si="19"/>
        <v>2.1404704145029423</v>
      </c>
      <c r="Y29" s="535">
        <f>+'[1]第２表２③、④P60 (入力用)'!Y29/1000</f>
        <v>0</v>
      </c>
      <c r="Z29" s="536">
        <f t="shared" si="20"/>
        <v>0</v>
      </c>
      <c r="AA29" s="535">
        <f>+'[1]第２表２③、④P60 (入力用)'!AA29/1000</f>
        <v>0</v>
      </c>
      <c r="AB29" s="536">
        <f t="shared" si="21"/>
        <v>0</v>
      </c>
      <c r="AC29" s="533" t="s">
        <v>17</v>
      </c>
    </row>
    <row r="30" spans="2:29" s="6" customFormat="1" ht="110.1" customHeight="1" thickBot="1" x14ac:dyDescent="0.25">
      <c r="B30" s="537" t="s">
        <v>18</v>
      </c>
      <c r="C30" s="523">
        <f>+'[1]第２表２③、④P60 (入力用)'!C30/1000</f>
        <v>214.738</v>
      </c>
      <c r="D30" s="519">
        <f>+'[1]第２表２③、④P60 (入力用)'!D30/1000</f>
        <v>20.673999999999999</v>
      </c>
      <c r="E30" s="538">
        <f t="shared" si="11"/>
        <v>9.627546125976771</v>
      </c>
      <c r="F30" s="519">
        <f>+'[1]第２表２③、④P60 (入力用)'!F30/1000</f>
        <v>194.06399999999999</v>
      </c>
      <c r="G30" s="538">
        <f t="shared" si="12"/>
        <v>90.372453874023222</v>
      </c>
      <c r="H30" s="519">
        <f>+'[1]第２表２③、④P60 (入力用)'!H30/1000</f>
        <v>7.5430000000000001</v>
      </c>
      <c r="I30" s="538">
        <f t="shared" si="13"/>
        <v>3.5126526278534778</v>
      </c>
      <c r="J30" s="519">
        <f>+'[1]第２表２③、④P60 (入力用)'!J30/1000</f>
        <v>15.086</v>
      </c>
      <c r="K30" s="538">
        <f t="shared" si="14"/>
        <v>7.0253052557069555</v>
      </c>
      <c r="L30" s="519">
        <f>+'[1]第２表２③、④P60 (入力用)'!L30/1000</f>
        <v>9.4290000000000003</v>
      </c>
      <c r="M30" s="538">
        <f t="shared" si="15"/>
        <v>4.3909322057577143</v>
      </c>
      <c r="N30" s="604"/>
      <c r="O30" s="604"/>
      <c r="P30" s="604"/>
      <c r="Q30" s="523">
        <f>+'[1]第２表２③、④P60 (入力用)'!Q30/1000</f>
        <v>116.78100000000001</v>
      </c>
      <c r="R30" s="538">
        <f t="shared" si="16"/>
        <v>54.383015581778729</v>
      </c>
      <c r="S30" s="519">
        <f>+'[1]第２表２③、④P60 (入力用)'!S30/1000</f>
        <v>16.972000000000001</v>
      </c>
      <c r="T30" s="538">
        <f t="shared" si="17"/>
        <v>7.903584833611192</v>
      </c>
      <c r="U30" s="519">
        <f>+'[1]第２表２③、④P60 (入力用)'!U30/1000</f>
        <v>28.251999999999999</v>
      </c>
      <c r="V30" s="538">
        <f t="shared" si="18"/>
        <v>13.156497685551697</v>
      </c>
      <c r="W30" s="519">
        <f>+'[1]第２表２③、④P60 (入力用)'!W30/1000</f>
        <v>0</v>
      </c>
      <c r="X30" s="538">
        <f t="shared" si="19"/>
        <v>0</v>
      </c>
      <c r="Y30" s="519">
        <f>+'[1]第２表２③、④P60 (入力用)'!Y30/1000</f>
        <v>0</v>
      </c>
      <c r="Z30" s="538">
        <f t="shared" si="20"/>
        <v>0</v>
      </c>
      <c r="AA30" s="519">
        <f>+'[1]第２表２③、④P60 (入力用)'!AA30/1000</f>
        <v>0</v>
      </c>
      <c r="AB30" s="538">
        <f t="shared" si="21"/>
        <v>0</v>
      </c>
      <c r="AC30" s="537" t="s">
        <v>18</v>
      </c>
    </row>
    <row r="31" spans="2:29" s="6" customFormat="1" ht="110.1" customHeight="1" thickTop="1" x14ac:dyDescent="0.2">
      <c r="B31" s="539" t="s">
        <v>312</v>
      </c>
      <c r="C31" s="540">
        <f>+'[1]第２表２③、④P60 (入力用)'!C31/1000</f>
        <v>14263.6325</v>
      </c>
      <c r="D31" s="541">
        <f>+'[1]第２表２③、④P60 (入力用)'!D31/1000</f>
        <v>7322.2129999999997</v>
      </c>
      <c r="E31" s="542">
        <f t="shared" si="11"/>
        <v>51.334840546403591</v>
      </c>
      <c r="F31" s="541">
        <f>+'[1]第２表２③、④P60 (入力用)'!F31/1000</f>
        <v>6941.4195</v>
      </c>
      <c r="G31" s="542">
        <f t="shared" si="12"/>
        <v>48.665159453596409</v>
      </c>
      <c r="H31" s="541">
        <f>+'[1]第２表２③、④P60 (入力用)'!H31/1000</f>
        <v>75.132999999999996</v>
      </c>
      <c r="I31" s="542">
        <f t="shared" si="13"/>
        <v>0.52674520322926155</v>
      </c>
      <c r="J31" s="541">
        <f>+'[1]第２表２③、④P60 (入力用)'!J31/1000</f>
        <v>901.57100000000003</v>
      </c>
      <c r="K31" s="542">
        <f t="shared" si="14"/>
        <v>6.3207671678304944</v>
      </c>
      <c r="L31" s="541">
        <f>+'[1]第２表２③、④P60 (入力用)'!L31/1000</f>
        <v>851.17600000000004</v>
      </c>
      <c r="M31" s="542">
        <f t="shared" si="15"/>
        <v>5.9674560459966992</v>
      </c>
      <c r="N31" s="604"/>
      <c r="O31" s="604"/>
      <c r="P31" s="604"/>
      <c r="Q31" s="540">
        <f>+'[1]第２表２③、④P60 (入力用)'!Q31/1000</f>
        <v>3685.9949999999999</v>
      </c>
      <c r="R31" s="542">
        <f t="shared" si="16"/>
        <v>25.841909485539531</v>
      </c>
      <c r="S31" s="541">
        <f>+'[1]第２表２③、④P60 (入力用)'!S31/1000</f>
        <v>961.45500000000004</v>
      </c>
      <c r="T31" s="542">
        <f t="shared" si="17"/>
        <v>6.7406041203038569</v>
      </c>
      <c r="U31" s="541">
        <f>+'[1]第２表２③、④P60 (入力用)'!U31/1000</f>
        <v>422.22699999999998</v>
      </c>
      <c r="V31" s="542">
        <f t="shared" si="18"/>
        <v>2.9601646004269946</v>
      </c>
      <c r="W31" s="541">
        <f>+'[1]第２表２③、④P60 (入力用)'!W31/1000</f>
        <v>43.860999999999997</v>
      </c>
      <c r="X31" s="542">
        <f t="shared" si="19"/>
        <v>0.30750231401432976</v>
      </c>
      <c r="Y31" s="541">
        <f>+'[1]第２表２③、④P60 (入力用)'!Y31/1000</f>
        <v>0</v>
      </c>
      <c r="Z31" s="542">
        <f t="shared" si="20"/>
        <v>0</v>
      </c>
      <c r="AA31" s="541">
        <f>+'[1]第２表２③、④P60 (入力用)'!AA31/1000</f>
        <v>0</v>
      </c>
      <c r="AB31" s="542">
        <f t="shared" si="21"/>
        <v>0</v>
      </c>
      <c r="AC31" s="543" t="s">
        <v>312</v>
      </c>
    </row>
    <row r="32" spans="2:29" ht="14.25" hidden="1" customHeight="1" x14ac:dyDescent="0.15">
      <c r="B32" s="513"/>
      <c r="C32" s="532">
        <f>SUM(,D31,F31)</f>
        <v>14263.6325</v>
      </c>
      <c r="D32" s="514"/>
      <c r="E32" s="514"/>
      <c r="F32" s="532">
        <f>SUM(H31,J31,L31,Q31,S31,U31,W31,Y31,AA31)</f>
        <v>6941.4179999999997</v>
      </c>
      <c r="G32" s="514"/>
      <c r="H32" s="494"/>
      <c r="J32" s="494"/>
      <c r="L32" s="494"/>
      <c r="M32" s="546"/>
      <c r="Q32" s="494"/>
      <c r="S32" s="494"/>
      <c r="U32" s="494"/>
      <c r="W32" s="494"/>
      <c r="Y32" s="494"/>
      <c r="AA32" s="494"/>
    </row>
    <row r="33" spans="2:39" ht="15" hidden="1" customHeight="1" thickBot="1" x14ac:dyDescent="0.2">
      <c r="B33" s="513"/>
      <c r="C33" s="514"/>
      <c r="D33" s="514"/>
      <c r="E33" s="514"/>
      <c r="F33" s="514"/>
      <c r="G33" s="514"/>
      <c r="H33" s="494"/>
      <c r="J33" s="494"/>
      <c r="L33" s="494"/>
      <c r="Q33" s="494"/>
      <c r="S33" s="494"/>
      <c r="U33" s="494"/>
      <c r="W33" s="494"/>
      <c r="Y33" s="494"/>
      <c r="AA33" s="494"/>
    </row>
    <row r="34" spans="2:39" ht="14.25" hidden="1" customHeight="1" x14ac:dyDescent="0.15">
      <c r="B34" s="513"/>
      <c r="C34" s="514"/>
      <c r="D34" s="514"/>
      <c r="E34" s="547" t="s">
        <v>314</v>
      </c>
      <c r="F34" s="548"/>
      <c r="G34" s="549" t="s">
        <v>315</v>
      </c>
      <c r="H34" s="550"/>
      <c r="I34" s="551" t="s">
        <v>323</v>
      </c>
      <c r="J34" s="551"/>
      <c r="K34" s="551" t="s">
        <v>324</v>
      </c>
      <c r="L34" s="551"/>
      <c r="M34" s="551" t="s">
        <v>325</v>
      </c>
      <c r="N34" s="551"/>
      <c r="O34" s="551"/>
      <c r="P34" s="551"/>
      <c r="Q34" s="551"/>
      <c r="R34" s="551" t="s">
        <v>326</v>
      </c>
      <c r="S34" s="551"/>
      <c r="T34" s="552" t="s">
        <v>327</v>
      </c>
      <c r="U34" s="552"/>
      <c r="V34" s="552" t="s">
        <v>328</v>
      </c>
      <c r="W34" s="552"/>
      <c r="X34" s="552" t="s">
        <v>329</v>
      </c>
      <c r="Y34" s="552"/>
      <c r="Z34" s="552" t="s">
        <v>330</v>
      </c>
      <c r="AA34" s="552"/>
      <c r="AB34" s="552" t="s">
        <v>331</v>
      </c>
      <c r="AC34" s="544"/>
      <c r="AD34" s="494"/>
      <c r="AF34" s="494"/>
      <c r="AH34" s="494"/>
    </row>
    <row r="35" spans="2:39" ht="14.25" hidden="1" customHeight="1" x14ac:dyDescent="0.15">
      <c r="B35" s="513"/>
      <c r="C35" s="553">
        <v>6565985</v>
      </c>
      <c r="D35" s="514"/>
      <c r="E35" s="554"/>
      <c r="F35" s="554"/>
      <c r="G35" s="554"/>
      <c r="H35" s="554"/>
      <c r="I35" s="555">
        <v>0</v>
      </c>
      <c r="J35" s="555"/>
      <c r="K35" s="555">
        <v>0.1368421052631579</v>
      </c>
      <c r="L35" s="555"/>
      <c r="M35" s="555">
        <v>2.1052631578947368E-2</v>
      </c>
      <c r="N35" s="555"/>
      <c r="O35" s="555"/>
      <c r="P35" s="555"/>
      <c r="Q35" s="555"/>
      <c r="R35" s="555">
        <v>0.12631578947368421</v>
      </c>
      <c r="S35" s="555"/>
      <c r="T35" s="556">
        <v>2.1052631578947368E-2</v>
      </c>
      <c r="U35" s="556"/>
      <c r="V35" s="556">
        <v>0</v>
      </c>
      <c r="W35" s="556"/>
      <c r="X35" s="556">
        <v>0</v>
      </c>
      <c r="Y35" s="556"/>
      <c r="Z35" s="556">
        <v>0</v>
      </c>
      <c r="AA35" s="556"/>
      <c r="AB35" s="556">
        <v>0</v>
      </c>
      <c r="AC35" s="545"/>
      <c r="AE35" s="494"/>
      <c r="AG35" s="494"/>
      <c r="AI35" s="494"/>
      <c r="AK35" s="494"/>
      <c r="AM35" s="494"/>
    </row>
    <row r="36" spans="2:39" ht="14.25" hidden="1" customHeight="1" x14ac:dyDescent="0.15">
      <c r="B36" s="513"/>
      <c r="C36" s="553">
        <v>3223277</v>
      </c>
      <c r="D36" s="514"/>
      <c r="E36" s="554"/>
      <c r="F36" s="554"/>
      <c r="G36" s="554"/>
      <c r="H36" s="554"/>
      <c r="I36" s="555">
        <v>0</v>
      </c>
      <c r="J36" s="555"/>
      <c r="K36" s="555">
        <v>5.2631578947368418E-2</v>
      </c>
      <c r="L36" s="555"/>
      <c r="M36" s="555">
        <v>0</v>
      </c>
      <c r="N36" s="555"/>
      <c r="O36" s="555"/>
      <c r="P36" s="555"/>
      <c r="Q36" s="555"/>
      <c r="R36" s="555">
        <v>5.2631578947368418E-2</v>
      </c>
      <c r="S36" s="555"/>
      <c r="T36" s="556">
        <v>0</v>
      </c>
      <c r="U36" s="556"/>
      <c r="V36" s="556">
        <v>0</v>
      </c>
      <c r="W36" s="556"/>
      <c r="X36" s="556">
        <v>0</v>
      </c>
      <c r="Y36" s="556"/>
      <c r="Z36" s="556">
        <v>0</v>
      </c>
      <c r="AA36" s="556"/>
      <c r="AB36" s="556">
        <v>0</v>
      </c>
      <c r="AC36" s="545"/>
      <c r="AE36" s="494"/>
      <c r="AG36" s="494"/>
      <c r="AI36" s="494"/>
      <c r="AK36" s="494"/>
      <c r="AM36" s="494"/>
    </row>
    <row r="37" spans="2:39" ht="14.25" hidden="1" customHeight="1" x14ac:dyDescent="0.15">
      <c r="B37" s="513"/>
      <c r="C37" s="553">
        <v>2124874</v>
      </c>
      <c r="D37" s="514"/>
      <c r="E37" s="554"/>
      <c r="F37" s="554"/>
      <c r="G37" s="554"/>
      <c r="H37" s="554"/>
      <c r="I37" s="555">
        <v>0</v>
      </c>
      <c r="J37" s="555"/>
      <c r="K37" s="555">
        <v>7.9365079365079361E-3</v>
      </c>
      <c r="L37" s="555"/>
      <c r="M37" s="555">
        <v>3.968253968253968E-2</v>
      </c>
      <c r="N37" s="555"/>
      <c r="O37" s="555"/>
      <c r="P37" s="555"/>
      <c r="Q37" s="555"/>
      <c r="R37" s="555">
        <v>0.33333333333333331</v>
      </c>
      <c r="S37" s="555"/>
      <c r="T37" s="556">
        <v>3.968253968253968E-2</v>
      </c>
      <c r="U37" s="556"/>
      <c r="V37" s="556">
        <v>0</v>
      </c>
      <c r="W37" s="556"/>
      <c r="X37" s="556">
        <v>7.9365079365079361E-3</v>
      </c>
      <c r="Y37" s="556"/>
      <c r="Z37" s="556">
        <v>0</v>
      </c>
      <c r="AA37" s="556"/>
      <c r="AB37" s="556">
        <v>0</v>
      </c>
      <c r="AC37" s="545"/>
      <c r="AE37" s="494"/>
      <c r="AG37" s="494"/>
      <c r="AI37" s="494"/>
      <c r="AK37" s="494"/>
      <c r="AM37" s="494"/>
    </row>
    <row r="38" spans="2:39" ht="14.25" hidden="1" customHeight="1" x14ac:dyDescent="0.15">
      <c r="B38" s="513"/>
      <c r="C38" s="553">
        <v>2417905</v>
      </c>
      <c r="D38" s="514"/>
      <c r="E38" s="554"/>
      <c r="F38" s="554"/>
      <c r="G38" s="554"/>
      <c r="H38" s="554"/>
      <c r="I38" s="555">
        <v>0</v>
      </c>
      <c r="J38" s="555"/>
      <c r="K38" s="555">
        <v>8.6206896551724137E-3</v>
      </c>
      <c r="L38" s="555"/>
      <c r="M38" s="555">
        <v>4.3103448275862072E-2</v>
      </c>
      <c r="N38" s="555"/>
      <c r="O38" s="555"/>
      <c r="P38" s="555"/>
      <c r="Q38" s="555"/>
      <c r="R38" s="555">
        <v>9.4827586206896547E-2</v>
      </c>
      <c r="S38" s="555"/>
      <c r="T38" s="556">
        <v>0.14655172413793102</v>
      </c>
      <c r="U38" s="556"/>
      <c r="V38" s="556">
        <v>0</v>
      </c>
      <c r="W38" s="556"/>
      <c r="X38" s="556">
        <v>8.6206896551724137E-3</v>
      </c>
      <c r="Y38" s="556"/>
      <c r="Z38" s="556">
        <v>8.6206896551724137E-3</v>
      </c>
      <c r="AA38" s="556"/>
      <c r="AB38" s="556">
        <v>0</v>
      </c>
      <c r="AC38" s="545"/>
      <c r="AE38" s="494"/>
      <c r="AG38" s="494"/>
      <c r="AI38" s="494"/>
      <c r="AK38" s="494"/>
      <c r="AM38" s="494"/>
    </row>
    <row r="39" spans="2:39" ht="14.25" hidden="1" customHeight="1" x14ac:dyDescent="0.15">
      <c r="B39" s="513"/>
      <c r="C39" s="557">
        <v>321670</v>
      </c>
      <c r="D39" s="514"/>
      <c r="E39" s="554"/>
      <c r="F39" s="554"/>
      <c r="G39" s="554"/>
      <c r="H39" s="554"/>
      <c r="I39" s="555">
        <v>4.1666666666666664E-2</v>
      </c>
      <c r="J39" s="555"/>
      <c r="K39" s="555">
        <v>0.10416666666666667</v>
      </c>
      <c r="L39" s="555"/>
      <c r="M39" s="555">
        <v>2.0833333333333332E-2</v>
      </c>
      <c r="N39" s="555"/>
      <c r="O39" s="555"/>
      <c r="P39" s="555"/>
      <c r="Q39" s="555"/>
      <c r="R39" s="555">
        <v>0.52083333333333337</v>
      </c>
      <c r="S39" s="555"/>
      <c r="T39" s="556">
        <v>8.3333333333333329E-2</v>
      </c>
      <c r="U39" s="556"/>
      <c r="V39" s="556">
        <v>4.1666666666666664E-2</v>
      </c>
      <c r="W39" s="556"/>
      <c r="X39" s="556">
        <v>2.0833333333333332E-2</v>
      </c>
      <c r="Y39" s="556"/>
      <c r="Z39" s="556">
        <v>0</v>
      </c>
      <c r="AA39" s="556"/>
      <c r="AB39" s="556">
        <v>4.1666666666666664E-2</v>
      </c>
      <c r="AC39" s="545"/>
      <c r="AE39" s="494"/>
      <c r="AG39" s="494"/>
      <c r="AI39" s="494"/>
      <c r="AK39" s="494"/>
      <c r="AM39" s="494"/>
    </row>
    <row r="41" spans="2:39" ht="36" customHeight="1" x14ac:dyDescent="0.15"/>
  </sheetData>
  <mergeCells count="39"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W7:X7"/>
    <mergeCell ref="Y7:Z7"/>
    <mergeCell ref="AA7:AB7"/>
    <mergeCell ref="Q7:R7"/>
    <mergeCell ref="S7:T7"/>
    <mergeCell ref="U7:V7"/>
    <mergeCell ref="B22:B25"/>
    <mergeCell ref="C22:M22"/>
    <mergeCell ref="Q22:AB22"/>
    <mergeCell ref="S24:T24"/>
    <mergeCell ref="U24:V24"/>
    <mergeCell ref="W24:X24"/>
    <mergeCell ref="Y24:Z24"/>
    <mergeCell ref="AA24:AB24"/>
    <mergeCell ref="B15:M15"/>
    <mergeCell ref="B18:M18"/>
    <mergeCell ref="H7:I7"/>
    <mergeCell ref="J7:K7"/>
    <mergeCell ref="L7:M7"/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6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EB95-8F24-45A6-A0AD-D538E8BC4522}">
  <dimension ref="A1:S67"/>
  <sheetViews>
    <sheetView view="pageBreakPreview" topLeftCell="B19" zoomScale="50" zoomScaleNormal="50" zoomScaleSheetLayoutView="50" workbookViewId="0">
      <selection activeCell="P34" sqref="P34:P36"/>
    </sheetView>
  </sheetViews>
  <sheetFormatPr defaultColWidth="9" defaultRowHeight="21" x14ac:dyDescent="0.2"/>
  <cols>
    <col min="1" max="1" width="11.375" style="6" hidden="1" customWidth="1"/>
    <col min="2" max="2" width="2.875" style="6" customWidth="1"/>
    <col min="3" max="3" width="29.25" style="13" customWidth="1"/>
    <col min="4" max="8" width="19.625" style="6" customWidth="1"/>
    <col min="9" max="9" width="19.5" style="6" customWidth="1"/>
    <col min="10" max="15" width="19.625" style="6" customWidth="1"/>
    <col min="16" max="17" width="21" style="6" customWidth="1"/>
    <col min="18" max="18" width="11.25" style="6" bestFit="1" customWidth="1"/>
    <col min="19" max="19" width="9" style="6"/>
    <col min="20" max="20" width="6.625" style="6" bestFit="1" customWidth="1"/>
    <col min="21" max="16384" width="9" style="6"/>
  </cols>
  <sheetData>
    <row r="1" spans="1:19" ht="32.25" customHeight="1" x14ac:dyDescent="0.25">
      <c r="C1" s="669" t="s">
        <v>30</v>
      </c>
      <c r="D1" s="669"/>
      <c r="E1" s="669"/>
      <c r="F1" s="669"/>
      <c r="G1" s="669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19" ht="17.25" customHeight="1" x14ac:dyDescent="0.25">
      <c r="C2" s="12"/>
      <c r="D2" s="12"/>
      <c r="E2" s="12"/>
      <c r="F2" s="12"/>
      <c r="G2" s="12"/>
      <c r="H2" s="10"/>
      <c r="I2" s="10"/>
      <c r="J2" s="10"/>
      <c r="K2" s="10"/>
      <c r="L2" s="10"/>
      <c r="M2" s="10"/>
      <c r="N2" s="10"/>
      <c r="O2" s="128"/>
      <c r="P2" s="128"/>
      <c r="Q2" s="643" t="s">
        <v>28</v>
      </c>
      <c r="R2" s="643"/>
    </row>
    <row r="3" spans="1:19" ht="21" customHeight="1" x14ac:dyDescent="0.25">
      <c r="O3" s="129"/>
      <c r="P3" s="129"/>
      <c r="Q3" s="644"/>
      <c r="R3" s="644"/>
    </row>
    <row r="4" spans="1:19" s="13" customFormat="1" ht="42" customHeight="1" x14ac:dyDescent="0.2">
      <c r="B4" s="561"/>
      <c r="C4" s="645" t="s">
        <v>38</v>
      </c>
      <c r="D4" s="648" t="s">
        <v>26</v>
      </c>
      <c r="E4" s="649"/>
      <c r="F4" s="649"/>
      <c r="G4" s="649"/>
      <c r="H4" s="649"/>
      <c r="I4" s="650"/>
      <c r="J4" s="648" t="s">
        <v>26</v>
      </c>
      <c r="K4" s="649"/>
      <c r="L4" s="649"/>
      <c r="M4" s="649"/>
      <c r="N4" s="649"/>
      <c r="O4" s="649"/>
      <c r="P4" s="651" t="s">
        <v>389</v>
      </c>
      <c r="Q4" s="654" t="s">
        <v>341</v>
      </c>
      <c r="R4" s="657" t="s">
        <v>48</v>
      </c>
    </row>
    <row r="5" spans="1:19" s="13" customFormat="1" ht="42" customHeight="1" x14ac:dyDescent="0.2">
      <c r="B5" s="561"/>
      <c r="C5" s="646"/>
      <c r="D5" s="660" t="s">
        <v>22</v>
      </c>
      <c r="E5" s="670"/>
      <c r="F5" s="660"/>
      <c r="G5" s="660" t="s">
        <v>23</v>
      </c>
      <c r="H5" s="660"/>
      <c r="I5" s="660"/>
      <c r="J5" s="660" t="s">
        <v>24</v>
      </c>
      <c r="K5" s="660"/>
      <c r="L5" s="660"/>
      <c r="M5" s="660" t="s">
        <v>40</v>
      </c>
      <c r="N5" s="660"/>
      <c r="O5" s="660"/>
      <c r="P5" s="652"/>
      <c r="Q5" s="655"/>
      <c r="R5" s="658"/>
      <c r="S5" s="10"/>
    </row>
    <row r="6" spans="1:19" s="13" customFormat="1" ht="39.75" customHeight="1" thickBot="1" x14ac:dyDescent="0.25">
      <c r="A6" s="13" t="s">
        <v>31</v>
      </c>
      <c r="B6" s="562"/>
      <c r="C6" s="647"/>
      <c r="D6" s="31" t="s">
        <v>6</v>
      </c>
      <c r="E6" s="46" t="s">
        <v>7</v>
      </c>
      <c r="F6" s="31" t="s">
        <v>8</v>
      </c>
      <c r="G6" s="31" t="s">
        <v>0</v>
      </c>
      <c r="H6" s="31" t="s">
        <v>1</v>
      </c>
      <c r="I6" s="31" t="s">
        <v>2</v>
      </c>
      <c r="J6" s="31" t="s">
        <v>3</v>
      </c>
      <c r="K6" s="31" t="s">
        <v>4</v>
      </c>
      <c r="L6" s="31" t="s">
        <v>5</v>
      </c>
      <c r="M6" s="31" t="s">
        <v>41</v>
      </c>
      <c r="N6" s="31" t="s">
        <v>42</v>
      </c>
      <c r="O6" s="31" t="s">
        <v>43</v>
      </c>
      <c r="P6" s="653"/>
      <c r="Q6" s="656"/>
      <c r="R6" s="659"/>
    </row>
    <row r="7" spans="1:19" ht="49.5" customHeight="1" thickTop="1" x14ac:dyDescent="0.2">
      <c r="A7" s="6" t="s">
        <v>32</v>
      </c>
      <c r="B7" s="562"/>
      <c r="C7" s="671" t="s">
        <v>35</v>
      </c>
      <c r="D7" s="32">
        <v>1762314</v>
      </c>
      <c r="E7" s="55">
        <v>1486679</v>
      </c>
      <c r="F7" s="35">
        <v>1850009</v>
      </c>
      <c r="G7" s="34">
        <v>2885550.1293589594</v>
      </c>
      <c r="H7" s="35">
        <v>2541134.6073248172</v>
      </c>
      <c r="I7" s="35">
        <v>2324685.1971486476</v>
      </c>
      <c r="J7" s="37">
        <v>2138046.162204802</v>
      </c>
      <c r="K7" s="37">
        <v>3844460</v>
      </c>
      <c r="L7" s="37">
        <v>2384084.8543146113</v>
      </c>
      <c r="M7" s="37">
        <v>2486651</v>
      </c>
      <c r="N7" s="37">
        <v>2548975</v>
      </c>
      <c r="O7" s="37">
        <v>1378054</v>
      </c>
      <c r="P7" s="59">
        <f>SUM(D7:I7,J7:O7)</f>
        <v>27630642.950351834</v>
      </c>
      <c r="Q7" s="38">
        <f>P8</f>
        <v>27319897</v>
      </c>
      <c r="R7" s="124">
        <f>(P7/Q7)-1</f>
        <v>1.1374345604298286E-2</v>
      </c>
    </row>
    <row r="8" spans="1:19" hidden="1" x14ac:dyDescent="0.2">
      <c r="A8" s="6" t="s">
        <v>33</v>
      </c>
      <c r="B8" s="562"/>
      <c r="C8" s="658"/>
      <c r="D8" s="61">
        <v>1865616</v>
      </c>
      <c r="E8" s="62">
        <v>1394275</v>
      </c>
      <c r="F8" s="63">
        <v>1940629</v>
      </c>
      <c r="G8" s="64">
        <v>2457462</v>
      </c>
      <c r="H8" s="63">
        <v>2671093</v>
      </c>
      <c r="I8" s="63">
        <v>2186428</v>
      </c>
      <c r="J8" s="63">
        <v>2320818</v>
      </c>
      <c r="K8" s="63">
        <v>3565004</v>
      </c>
      <c r="L8" s="63">
        <v>2409176</v>
      </c>
      <c r="M8" s="63">
        <v>2529738</v>
      </c>
      <c r="N8" s="63">
        <v>2554262</v>
      </c>
      <c r="O8" s="63">
        <v>1425396</v>
      </c>
      <c r="P8" s="65">
        <f>SUM(D8:O8)</f>
        <v>27319897</v>
      </c>
      <c r="Q8" s="66"/>
      <c r="R8" s="101"/>
    </row>
    <row r="9" spans="1:19" s="91" customFormat="1" hidden="1" x14ac:dyDescent="0.2">
      <c r="A9" s="91" t="s">
        <v>34</v>
      </c>
      <c r="B9" s="563"/>
      <c r="C9" s="668"/>
      <c r="D9" s="92">
        <f>(D7/D8)-1</f>
        <v>-5.5371523400313927E-2</v>
      </c>
      <c r="E9" s="93">
        <f>(E7/E8)-1</f>
        <v>6.6273869932402141E-2</v>
      </c>
      <c r="F9" s="92">
        <f t="shared" ref="F9:O9" si="0">(F7/F8)-1</f>
        <v>-4.6696200046479786E-2</v>
      </c>
      <c r="G9" s="92">
        <f t="shared" si="0"/>
        <v>0.1741992874595657</v>
      </c>
      <c r="H9" s="92">
        <f t="shared" si="0"/>
        <v>-4.8653638295328094E-2</v>
      </c>
      <c r="I9" s="92">
        <f t="shared" si="0"/>
        <v>6.3234278534965549E-2</v>
      </c>
      <c r="J9" s="94">
        <f t="shared" si="0"/>
        <v>-7.8753197275787223E-2</v>
      </c>
      <c r="K9" s="94">
        <f t="shared" si="0"/>
        <v>7.8388691849995196E-2</v>
      </c>
      <c r="L9" s="94">
        <f t="shared" si="0"/>
        <v>-1.0414824689183644E-2</v>
      </c>
      <c r="M9" s="94">
        <f t="shared" si="0"/>
        <v>-1.703219859131655E-2</v>
      </c>
      <c r="N9" s="94">
        <f t="shared" si="0"/>
        <v>-2.069873803078881E-3</v>
      </c>
      <c r="O9" s="94">
        <f t="shared" si="0"/>
        <v>-3.3213226359552039E-2</v>
      </c>
      <c r="P9" s="95">
        <f>SUM(P7/P8-1)</f>
        <v>1.1374345604298286E-2</v>
      </c>
      <c r="Q9" s="96"/>
      <c r="R9" s="97"/>
    </row>
    <row r="10" spans="1:19" ht="49.5" customHeight="1" x14ac:dyDescent="0.2">
      <c r="A10" s="6" t="s">
        <v>27</v>
      </c>
      <c r="B10" s="562"/>
      <c r="C10" s="672" t="s">
        <v>15</v>
      </c>
      <c r="D10" s="33">
        <v>480253</v>
      </c>
      <c r="E10" s="47">
        <v>726609.5</v>
      </c>
      <c r="F10" s="33">
        <v>740801</v>
      </c>
      <c r="G10" s="33">
        <v>1188930.5</v>
      </c>
      <c r="H10" s="33">
        <v>1569398.5</v>
      </c>
      <c r="I10" s="33">
        <v>1660486</v>
      </c>
      <c r="J10" s="32">
        <v>1254660</v>
      </c>
      <c r="K10" s="32">
        <v>2574431.5</v>
      </c>
      <c r="L10" s="32">
        <v>1242222.5</v>
      </c>
      <c r="M10" s="32">
        <v>1404257.5</v>
      </c>
      <c r="N10" s="32">
        <v>1280432</v>
      </c>
      <c r="O10" s="32">
        <v>773742</v>
      </c>
      <c r="P10" s="60">
        <f>SUM(D10:O10)</f>
        <v>14896224</v>
      </c>
      <c r="Q10" s="36">
        <f>P11</f>
        <v>14618473</v>
      </c>
      <c r="R10" s="121">
        <f>(P10/Q10)-1</f>
        <v>1.9000000889285662E-2</v>
      </c>
    </row>
    <row r="11" spans="1:19" hidden="1" x14ac:dyDescent="0.2">
      <c r="C11" s="672"/>
      <c r="D11" s="67">
        <v>505002</v>
      </c>
      <c r="E11" s="67">
        <v>620690</v>
      </c>
      <c r="F11" s="67">
        <v>825100</v>
      </c>
      <c r="G11" s="67">
        <v>1025584</v>
      </c>
      <c r="H11" s="67">
        <v>1584621</v>
      </c>
      <c r="I11" s="67">
        <v>1510581</v>
      </c>
      <c r="J11" s="67">
        <v>1390862</v>
      </c>
      <c r="K11" s="67">
        <v>2459201</v>
      </c>
      <c r="L11" s="67">
        <v>1202921</v>
      </c>
      <c r="M11" s="67">
        <v>1391100</v>
      </c>
      <c r="N11" s="67">
        <v>1263887</v>
      </c>
      <c r="O11" s="67">
        <v>838924</v>
      </c>
      <c r="P11" s="65">
        <f>SUM(D11:O11)</f>
        <v>14618473</v>
      </c>
      <c r="Q11" s="66"/>
      <c r="R11" s="101"/>
    </row>
    <row r="12" spans="1:19" s="91" customFormat="1" hidden="1" x14ac:dyDescent="0.2">
      <c r="C12" s="672"/>
      <c r="D12" s="98">
        <f t="shared" ref="D12:P12" si="1">(D10/D11)-1</f>
        <v>-4.9007726702072429E-2</v>
      </c>
      <c r="E12" s="98">
        <f t="shared" si="1"/>
        <v>0.17064798852889518</v>
      </c>
      <c r="F12" s="98">
        <f t="shared" si="1"/>
        <v>-0.10216822203369291</v>
      </c>
      <c r="G12" s="98">
        <f t="shared" si="1"/>
        <v>0.15927169300613109</v>
      </c>
      <c r="H12" s="98">
        <f t="shared" si="1"/>
        <v>-9.6063979967450086E-3</v>
      </c>
      <c r="I12" s="98">
        <f t="shared" si="1"/>
        <v>9.9236651328197478E-2</v>
      </c>
      <c r="J12" s="98">
        <f t="shared" si="1"/>
        <v>-9.7926321949984962E-2</v>
      </c>
      <c r="K12" s="98">
        <f t="shared" si="1"/>
        <v>4.685688563073942E-2</v>
      </c>
      <c r="L12" s="98">
        <f t="shared" si="1"/>
        <v>3.267172158437659E-2</v>
      </c>
      <c r="M12" s="98">
        <f t="shared" si="1"/>
        <v>9.4583423190282012E-3</v>
      </c>
      <c r="N12" s="98">
        <f t="shared" si="1"/>
        <v>1.3090569014476694E-2</v>
      </c>
      <c r="O12" s="98">
        <f t="shared" si="1"/>
        <v>-7.769714539100081E-2</v>
      </c>
      <c r="P12" s="99">
        <f t="shared" si="1"/>
        <v>1.9000000889285662E-2</v>
      </c>
      <c r="Q12" s="100"/>
      <c r="R12" s="101"/>
    </row>
    <row r="13" spans="1:19" ht="49.5" customHeight="1" x14ac:dyDescent="0.2">
      <c r="C13" s="672" t="s">
        <v>16</v>
      </c>
      <c r="D13" s="32">
        <v>1086338</v>
      </c>
      <c r="E13" s="32">
        <v>1407628</v>
      </c>
      <c r="F13" s="32">
        <v>1147947</v>
      </c>
      <c r="G13" s="32">
        <v>553536</v>
      </c>
      <c r="H13" s="32">
        <v>619776</v>
      </c>
      <c r="I13" s="32">
        <v>435689</v>
      </c>
      <c r="J13" s="32">
        <v>697131</v>
      </c>
      <c r="K13" s="32">
        <v>997687</v>
      </c>
      <c r="L13" s="32">
        <v>689786</v>
      </c>
      <c r="M13" s="32">
        <v>935356</v>
      </c>
      <c r="N13" s="32">
        <v>613534</v>
      </c>
      <c r="O13" s="32">
        <v>578764</v>
      </c>
      <c r="P13" s="60">
        <f>SUM(D13:O13)</f>
        <v>9763172</v>
      </c>
      <c r="Q13" s="36">
        <f>P14</f>
        <v>9565160</v>
      </c>
      <c r="R13" s="121">
        <f>(P13/Q13)-1</f>
        <v>2.0701378753727129E-2</v>
      </c>
    </row>
    <row r="14" spans="1:19" hidden="1" x14ac:dyDescent="0.2">
      <c r="C14" s="672"/>
      <c r="D14" s="64">
        <v>1161530</v>
      </c>
      <c r="E14" s="64">
        <v>1380517</v>
      </c>
      <c r="F14" s="64">
        <v>1245479</v>
      </c>
      <c r="G14" s="64">
        <v>523107</v>
      </c>
      <c r="H14" s="64">
        <v>696389</v>
      </c>
      <c r="I14" s="64">
        <v>447107</v>
      </c>
      <c r="J14" s="64">
        <v>723454</v>
      </c>
      <c r="K14" s="64">
        <v>938940</v>
      </c>
      <c r="L14" s="64">
        <v>602673</v>
      </c>
      <c r="M14" s="64">
        <v>778652</v>
      </c>
      <c r="N14" s="64">
        <v>524382</v>
      </c>
      <c r="O14" s="64">
        <v>542930</v>
      </c>
      <c r="P14" s="65">
        <f>SUM(D14:O14)</f>
        <v>9565160</v>
      </c>
      <c r="Q14" s="66"/>
      <c r="R14" s="101"/>
    </row>
    <row r="15" spans="1:19" s="91" customFormat="1" hidden="1" x14ac:dyDescent="0.2">
      <c r="C15" s="672"/>
      <c r="D15" s="98">
        <f t="shared" ref="D15:P15" si="2">(D13/D14)-1</f>
        <v>-6.4735306018785521E-2</v>
      </c>
      <c r="E15" s="98">
        <f t="shared" si="2"/>
        <v>1.9638294928639111E-2</v>
      </c>
      <c r="F15" s="98">
        <f t="shared" si="2"/>
        <v>-7.8308827366820322E-2</v>
      </c>
      <c r="G15" s="98">
        <f t="shared" si="2"/>
        <v>5.8169743475044333E-2</v>
      </c>
      <c r="H15" s="98">
        <f t="shared" si="2"/>
        <v>-0.11001466134588567</v>
      </c>
      <c r="I15" s="98">
        <f t="shared" si="2"/>
        <v>-2.5537511155047876E-2</v>
      </c>
      <c r="J15" s="98">
        <f t="shared" si="2"/>
        <v>-3.638517445476841E-2</v>
      </c>
      <c r="K15" s="98">
        <f t="shared" si="2"/>
        <v>6.2567363196796455E-2</v>
      </c>
      <c r="L15" s="98">
        <f t="shared" si="2"/>
        <v>0.14454438808441727</v>
      </c>
      <c r="M15" s="98">
        <f t="shared" si="2"/>
        <v>0.20125036601716806</v>
      </c>
      <c r="N15" s="98">
        <f t="shared" si="2"/>
        <v>0.17001346346747215</v>
      </c>
      <c r="O15" s="98">
        <f t="shared" si="2"/>
        <v>6.6001141952001241E-2</v>
      </c>
      <c r="P15" s="99">
        <f t="shared" si="2"/>
        <v>2.0701378753727129E-2</v>
      </c>
      <c r="Q15" s="100"/>
      <c r="R15" s="101"/>
    </row>
    <row r="16" spans="1:19" ht="49.5" customHeight="1" x14ac:dyDescent="0.2">
      <c r="C16" s="663" t="s">
        <v>17</v>
      </c>
      <c r="D16" s="32">
        <v>541690</v>
      </c>
      <c r="E16" s="32">
        <v>634440</v>
      </c>
      <c r="F16" s="32">
        <v>548992</v>
      </c>
      <c r="G16" s="32">
        <v>1115883</v>
      </c>
      <c r="H16" s="32">
        <v>864283</v>
      </c>
      <c r="I16" s="32">
        <v>725074</v>
      </c>
      <c r="J16" s="32">
        <v>1231773</v>
      </c>
      <c r="K16" s="32">
        <v>1612980</v>
      </c>
      <c r="L16" s="32">
        <v>769760</v>
      </c>
      <c r="M16" s="32">
        <v>924322</v>
      </c>
      <c r="N16" s="32">
        <v>709083</v>
      </c>
      <c r="O16" s="32">
        <v>415724</v>
      </c>
      <c r="P16" s="60">
        <f>SUM(D16:O16)</f>
        <v>10094004</v>
      </c>
      <c r="Q16" s="36">
        <f>P17</f>
        <v>10038965</v>
      </c>
      <c r="R16" s="121">
        <f>(P16/Q16)-1</f>
        <v>5.4825372934361738E-3</v>
      </c>
    </row>
    <row r="17" spans="3:19" hidden="1" x14ac:dyDescent="0.2">
      <c r="C17" s="658"/>
      <c r="D17" s="64">
        <v>518787</v>
      </c>
      <c r="E17" s="64">
        <v>544473</v>
      </c>
      <c r="F17" s="64">
        <v>539540</v>
      </c>
      <c r="G17" s="64">
        <v>1032541</v>
      </c>
      <c r="H17" s="64">
        <v>965054</v>
      </c>
      <c r="I17" s="64">
        <v>725254</v>
      </c>
      <c r="J17" s="64">
        <v>1339417</v>
      </c>
      <c r="K17" s="64">
        <v>1561306</v>
      </c>
      <c r="L17" s="64">
        <v>756159</v>
      </c>
      <c r="M17" s="64">
        <v>873911</v>
      </c>
      <c r="N17" s="64">
        <v>747982</v>
      </c>
      <c r="O17" s="64">
        <v>434541</v>
      </c>
      <c r="P17" s="65">
        <f>SUM(D17:O17)</f>
        <v>10038965</v>
      </c>
      <c r="Q17" s="66"/>
      <c r="R17" s="101"/>
    </row>
    <row r="18" spans="3:19" s="91" customFormat="1" hidden="1" x14ac:dyDescent="0.2">
      <c r="C18" s="668"/>
      <c r="D18" s="98">
        <f t="shared" ref="D18:P18" si="3">(D16/D17)-1</f>
        <v>4.4147212632544841E-2</v>
      </c>
      <c r="E18" s="98">
        <f t="shared" si="3"/>
        <v>0.1652368437002385</v>
      </c>
      <c r="F18" s="98">
        <f t="shared" si="3"/>
        <v>1.7518626978537233E-2</v>
      </c>
      <c r="G18" s="98">
        <f t="shared" si="3"/>
        <v>8.0715438902668302E-2</v>
      </c>
      <c r="H18" s="98">
        <f t="shared" si="3"/>
        <v>-0.10442006354048583</v>
      </c>
      <c r="I18" s="98">
        <f t="shared" si="3"/>
        <v>-2.4818891036793023E-4</v>
      </c>
      <c r="J18" s="98">
        <f t="shared" si="3"/>
        <v>-8.0366308625319793E-2</v>
      </c>
      <c r="K18" s="98">
        <f t="shared" si="3"/>
        <v>3.3096651136932831E-2</v>
      </c>
      <c r="L18" s="98">
        <f t="shared" si="3"/>
        <v>1.7986957769463796E-2</v>
      </c>
      <c r="M18" s="98">
        <f t="shared" si="3"/>
        <v>5.7684363739556987E-2</v>
      </c>
      <c r="N18" s="98">
        <f t="shared" si="3"/>
        <v>-5.2005262158715038E-2</v>
      </c>
      <c r="O18" s="98">
        <f t="shared" si="3"/>
        <v>-4.3303163567994685E-2</v>
      </c>
      <c r="P18" s="99">
        <f t="shared" si="3"/>
        <v>5.4825372934361738E-3</v>
      </c>
      <c r="Q18" s="100"/>
      <c r="R18" s="101"/>
    </row>
    <row r="19" spans="3:19" ht="49.5" customHeight="1" thickBot="1" x14ac:dyDescent="0.25">
      <c r="C19" s="663" t="s">
        <v>18</v>
      </c>
      <c r="D19" s="32">
        <v>8652</v>
      </c>
      <c r="E19" s="32">
        <v>6439</v>
      </c>
      <c r="F19" s="32">
        <v>18894</v>
      </c>
      <c r="G19" s="32">
        <v>69476</v>
      </c>
      <c r="H19" s="32">
        <v>99988</v>
      </c>
      <c r="I19" s="32">
        <v>109670</v>
      </c>
      <c r="J19" s="32">
        <v>113575.72378218413</v>
      </c>
      <c r="K19" s="32">
        <v>232212.13868930619</v>
      </c>
      <c r="L19" s="32">
        <v>105483.84580942488</v>
      </c>
      <c r="M19" s="32">
        <v>109437</v>
      </c>
      <c r="N19" s="32">
        <v>91160</v>
      </c>
      <c r="O19" s="32">
        <v>14141</v>
      </c>
      <c r="P19" s="60">
        <f>SUM(D19:O19)</f>
        <v>979128.70828091516</v>
      </c>
      <c r="Q19" s="36">
        <f>P20</f>
        <v>858045</v>
      </c>
      <c r="R19" s="121">
        <f>(P19/Q19)-1</f>
        <v>0.141115801946186</v>
      </c>
    </row>
    <row r="20" spans="3:19" ht="21.75" hidden="1" thickBot="1" x14ac:dyDescent="0.25">
      <c r="C20" s="664"/>
      <c r="D20" s="64">
        <v>13188</v>
      </c>
      <c r="E20" s="64">
        <v>7131</v>
      </c>
      <c r="F20" s="64">
        <v>24454</v>
      </c>
      <c r="G20" s="64">
        <v>34974</v>
      </c>
      <c r="H20" s="64">
        <v>104674</v>
      </c>
      <c r="I20" s="64">
        <v>116789</v>
      </c>
      <c r="J20" s="64">
        <v>98206</v>
      </c>
      <c r="K20" s="64">
        <v>222250</v>
      </c>
      <c r="L20" s="64">
        <v>83700</v>
      </c>
      <c r="M20" s="64">
        <v>88884</v>
      </c>
      <c r="N20" s="64">
        <v>51613</v>
      </c>
      <c r="O20" s="64">
        <v>12182</v>
      </c>
      <c r="P20" s="65">
        <f>SUM(D20:O20)</f>
        <v>858045</v>
      </c>
      <c r="Q20" s="66"/>
      <c r="R20" s="101"/>
    </row>
    <row r="21" spans="3:19" s="91" customFormat="1" ht="21.75" hidden="1" thickBot="1" x14ac:dyDescent="0.25">
      <c r="C21" s="665"/>
      <c r="D21" s="102">
        <f t="shared" ref="D21:P21" si="4">(D19/D20)-1</f>
        <v>-0.3439490445859873</v>
      </c>
      <c r="E21" s="102">
        <f t="shared" si="4"/>
        <v>-9.7041088206422654E-2</v>
      </c>
      <c r="F21" s="102">
        <f t="shared" si="4"/>
        <v>-0.22736566614868736</v>
      </c>
      <c r="G21" s="102">
        <f t="shared" si="4"/>
        <v>0.98650426030765703</v>
      </c>
      <c r="H21" s="102">
        <f t="shared" si="4"/>
        <v>-4.4767564056021558E-2</v>
      </c>
      <c r="I21" s="102">
        <f t="shared" si="4"/>
        <v>-6.0956083192766464E-2</v>
      </c>
      <c r="J21" s="102">
        <f t="shared" si="4"/>
        <v>0.15650493638050755</v>
      </c>
      <c r="K21" s="102">
        <f t="shared" si="4"/>
        <v>4.482402109924033E-2</v>
      </c>
      <c r="L21" s="102">
        <f t="shared" si="4"/>
        <v>0.26026100130734631</v>
      </c>
      <c r="M21" s="102">
        <f t="shared" si="4"/>
        <v>0.23123396786823269</v>
      </c>
      <c r="N21" s="102">
        <f t="shared" si="4"/>
        <v>0.76622168833433446</v>
      </c>
      <c r="O21" s="102">
        <f t="shared" si="4"/>
        <v>0.16081103267115426</v>
      </c>
      <c r="P21" s="102">
        <f t="shared" si="4"/>
        <v>0.141115801946186</v>
      </c>
      <c r="Q21" s="103"/>
      <c r="R21" s="104"/>
    </row>
    <row r="22" spans="3:19" ht="49.5" customHeight="1" x14ac:dyDescent="0.2">
      <c r="C22" s="43" t="s">
        <v>20</v>
      </c>
      <c r="D22" s="52">
        <f t="shared" ref="D22:P23" si="5">SUM(D7,D10,D13,D16,D19)</f>
        <v>3879247</v>
      </c>
      <c r="E22" s="52">
        <f t="shared" si="5"/>
        <v>4261795.5</v>
      </c>
      <c r="F22" s="52">
        <f t="shared" si="5"/>
        <v>4306643</v>
      </c>
      <c r="G22" s="52">
        <f t="shared" si="5"/>
        <v>5813375.6293589594</v>
      </c>
      <c r="H22" s="52">
        <f t="shared" si="5"/>
        <v>5694580.1073248172</v>
      </c>
      <c r="I22" s="53">
        <f t="shared" si="5"/>
        <v>5255604.1971486472</v>
      </c>
      <c r="J22" s="54">
        <f t="shared" si="5"/>
        <v>5435185.8859869866</v>
      </c>
      <c r="K22" s="52">
        <f t="shared" si="5"/>
        <v>9261770.6386893056</v>
      </c>
      <c r="L22" s="52">
        <f t="shared" si="5"/>
        <v>5191337.2001240365</v>
      </c>
      <c r="M22" s="52">
        <f t="shared" si="5"/>
        <v>5860023.5</v>
      </c>
      <c r="N22" s="52">
        <f t="shared" si="5"/>
        <v>5243184</v>
      </c>
      <c r="O22" s="52">
        <f t="shared" si="5"/>
        <v>3160425</v>
      </c>
      <c r="P22" s="52">
        <f>SUM(D22:O22)</f>
        <v>63363171.658632755</v>
      </c>
      <c r="Q22" s="44">
        <f>P23</f>
        <v>62400540</v>
      </c>
      <c r="R22" s="125">
        <f>(P22/Q22)-1</f>
        <v>1.5426655901259023E-2</v>
      </c>
    </row>
    <row r="23" spans="3:19" ht="33" hidden="1" customHeight="1" x14ac:dyDescent="0.2">
      <c r="C23" s="69" t="s">
        <v>36</v>
      </c>
      <c r="D23" s="70">
        <f>SUM(D8,D11,D14,D17,D20)</f>
        <v>4064123</v>
      </c>
      <c r="E23" s="70">
        <f t="shared" si="5"/>
        <v>3947086</v>
      </c>
      <c r="F23" s="70">
        <f t="shared" si="5"/>
        <v>4575202</v>
      </c>
      <c r="G23" s="70">
        <f t="shared" si="5"/>
        <v>5073668</v>
      </c>
      <c r="H23" s="70">
        <f t="shared" si="5"/>
        <v>6021831</v>
      </c>
      <c r="I23" s="71">
        <f t="shared" si="5"/>
        <v>4986159</v>
      </c>
      <c r="J23" s="72">
        <f t="shared" si="5"/>
        <v>5872757</v>
      </c>
      <c r="K23" s="70">
        <f t="shared" si="5"/>
        <v>8746701</v>
      </c>
      <c r="L23" s="70">
        <f t="shared" si="5"/>
        <v>5054629</v>
      </c>
      <c r="M23" s="70">
        <f t="shared" si="5"/>
        <v>5662285</v>
      </c>
      <c r="N23" s="70">
        <f t="shared" si="5"/>
        <v>5142126</v>
      </c>
      <c r="O23" s="70">
        <f t="shared" si="5"/>
        <v>3253973</v>
      </c>
      <c r="P23" s="70">
        <f t="shared" si="5"/>
        <v>62400540</v>
      </c>
      <c r="Q23" s="73"/>
      <c r="R23" s="126"/>
    </row>
    <row r="24" spans="3:19" s="91" customFormat="1" ht="49.5" customHeight="1" thickBot="1" x14ac:dyDescent="0.25">
      <c r="C24" s="105" t="s">
        <v>47</v>
      </c>
      <c r="D24" s="106">
        <f t="shared" ref="D24:P24" si="6">(D22/D23)-1</f>
        <v>-4.5489764950519485E-2</v>
      </c>
      <c r="E24" s="106">
        <f t="shared" si="6"/>
        <v>7.9732111233451697E-2</v>
      </c>
      <c r="F24" s="106">
        <f t="shared" si="6"/>
        <v>-5.8698829035308209E-2</v>
      </c>
      <c r="G24" s="106">
        <f t="shared" si="6"/>
        <v>0.1457934633009017</v>
      </c>
      <c r="H24" s="106">
        <f t="shared" si="6"/>
        <v>-5.4344084494430844E-2</v>
      </c>
      <c r="I24" s="107">
        <f t="shared" si="6"/>
        <v>5.4038629162978413E-2</v>
      </c>
      <c r="J24" s="108">
        <f t="shared" si="6"/>
        <v>-7.4508636065311995E-2</v>
      </c>
      <c r="K24" s="106">
        <f t="shared" si="6"/>
        <v>5.8887303760504217E-2</v>
      </c>
      <c r="L24" s="106">
        <f t="shared" si="6"/>
        <v>2.7046139315870077E-2</v>
      </c>
      <c r="M24" s="106">
        <f t="shared" si="6"/>
        <v>3.4922032359727462E-2</v>
      </c>
      <c r="N24" s="106">
        <f t="shared" si="6"/>
        <v>1.9652960662574159E-2</v>
      </c>
      <c r="O24" s="106">
        <f t="shared" si="6"/>
        <v>-2.8748855629717851E-2</v>
      </c>
      <c r="P24" s="106">
        <f t="shared" si="6"/>
        <v>1.5426655901259023E-2</v>
      </c>
      <c r="Q24" s="109" t="s">
        <v>29</v>
      </c>
      <c r="R24" s="110" t="s">
        <v>29</v>
      </c>
    </row>
    <row r="25" spans="3:19" ht="49.5" customHeight="1" x14ac:dyDescent="0.2">
      <c r="C25" s="26" t="s">
        <v>21</v>
      </c>
      <c r="D25" s="666">
        <f>SUM(D22:F22)</f>
        <v>12447685.5</v>
      </c>
      <c r="E25" s="666"/>
      <c r="F25" s="666"/>
      <c r="G25" s="666">
        <f>SUM(G22:I22)</f>
        <v>16763559.933832424</v>
      </c>
      <c r="H25" s="666"/>
      <c r="I25" s="666"/>
      <c r="J25" s="666">
        <f>SUM(J22:L22)</f>
        <v>19888293.72480033</v>
      </c>
      <c r="K25" s="666"/>
      <c r="L25" s="666"/>
      <c r="M25" s="666">
        <f>SUM(M22:O22)</f>
        <v>14263632.5</v>
      </c>
      <c r="N25" s="666"/>
      <c r="O25" s="666"/>
      <c r="P25" s="14">
        <f>SUM(D25:I25,J25:O25)</f>
        <v>63363171.658632755</v>
      </c>
      <c r="Q25" s="29"/>
      <c r="R25" s="42"/>
    </row>
    <row r="26" spans="3:19" ht="17.25" hidden="1" customHeight="1" x14ac:dyDescent="0.2">
      <c r="C26" s="68" t="s">
        <v>37</v>
      </c>
      <c r="D26" s="667">
        <f>SUM(D23:F23)</f>
        <v>12586411</v>
      </c>
      <c r="E26" s="667"/>
      <c r="F26" s="667"/>
      <c r="G26" s="667">
        <f>SUM(G23:I23)</f>
        <v>16081658</v>
      </c>
      <c r="H26" s="667"/>
      <c r="I26" s="667"/>
      <c r="J26" s="667">
        <f>SUM(J23:L23)</f>
        <v>19674087</v>
      </c>
      <c r="K26" s="667"/>
      <c r="L26" s="667"/>
      <c r="M26" s="667">
        <f>SUM(M23:O23)</f>
        <v>14058384</v>
      </c>
      <c r="N26" s="667"/>
      <c r="O26" s="667"/>
      <c r="P26" s="74">
        <f>SUM(D26:O26)</f>
        <v>62400540</v>
      </c>
      <c r="Q26" s="29"/>
      <c r="R26" s="7"/>
    </row>
    <row r="27" spans="3:19" s="91" customFormat="1" ht="49.5" customHeight="1" x14ac:dyDescent="0.2">
      <c r="C27" s="111" t="s">
        <v>47</v>
      </c>
      <c r="D27" s="634">
        <f>SUM(D25/D26-1)</f>
        <v>-1.1021847292290055E-2</v>
      </c>
      <c r="E27" s="634"/>
      <c r="F27" s="634"/>
      <c r="G27" s="634">
        <f>G25/G26-1</f>
        <v>4.2402464586202671E-2</v>
      </c>
      <c r="H27" s="634"/>
      <c r="I27" s="634"/>
      <c r="J27" s="634">
        <f>J25/J26-1</f>
        <v>1.0887759355762139E-2</v>
      </c>
      <c r="K27" s="634"/>
      <c r="L27" s="634"/>
      <c r="M27" s="634">
        <f>M25/M26-1</f>
        <v>1.4599722130224979E-2</v>
      </c>
      <c r="N27" s="634"/>
      <c r="O27" s="634"/>
      <c r="P27" s="127">
        <f>SUM(P25/P26-1)</f>
        <v>1.5426655901259023E-2</v>
      </c>
      <c r="Q27" s="112"/>
      <c r="R27" s="113"/>
      <c r="S27" s="113"/>
    </row>
    <row r="28" spans="3:19" ht="21" customHeight="1" x14ac:dyDescent="0.2">
      <c r="C28" s="632"/>
      <c r="D28" s="632"/>
      <c r="E28" s="632"/>
      <c r="F28" s="632"/>
      <c r="G28" s="632"/>
      <c r="H28" s="632"/>
      <c r="I28" s="632"/>
      <c r="J28" s="15"/>
      <c r="K28" s="15"/>
      <c r="L28" s="15"/>
      <c r="M28" s="15"/>
      <c r="N28" s="15"/>
      <c r="O28" s="15"/>
      <c r="P28" s="15"/>
      <c r="Q28" s="15"/>
      <c r="R28" s="7"/>
    </row>
    <row r="29" spans="3:19" ht="21" customHeight="1" x14ac:dyDescent="0.2">
      <c r="C29" s="25"/>
      <c r="D29" s="25"/>
      <c r="E29" s="25"/>
      <c r="F29" s="25"/>
      <c r="G29" s="25"/>
      <c r="H29" s="25"/>
      <c r="I29" s="25"/>
      <c r="J29" s="15"/>
      <c r="K29" s="15"/>
      <c r="L29" s="15"/>
      <c r="M29" s="15"/>
      <c r="N29" s="15"/>
      <c r="O29" s="15"/>
      <c r="P29" s="15"/>
      <c r="Q29" s="15"/>
      <c r="R29" s="7"/>
    </row>
    <row r="30" spans="3:19" ht="21" customHeight="1" x14ac:dyDescent="0.2">
      <c r="C30" s="1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7"/>
    </row>
    <row r="31" spans="3:19" s="19" customFormat="1" ht="35.25" customHeight="1" x14ac:dyDescent="0.2">
      <c r="C31" s="662" t="s">
        <v>50</v>
      </c>
      <c r="D31" s="662"/>
      <c r="E31" s="662"/>
      <c r="F31" s="662"/>
      <c r="G31" s="662"/>
      <c r="H31" s="662"/>
      <c r="I31" s="662"/>
      <c r="J31" s="17"/>
      <c r="K31" s="17"/>
      <c r="L31" s="17"/>
      <c r="M31" s="17"/>
      <c r="N31" s="17"/>
      <c r="O31" s="17"/>
      <c r="P31" s="17"/>
      <c r="Q31" s="17"/>
      <c r="R31" s="18"/>
    </row>
    <row r="32" spans="3:19" s="19" customFormat="1" ht="14.25" customHeight="1" x14ac:dyDescent="0.2">
      <c r="C32" s="20"/>
      <c r="D32" s="20"/>
      <c r="E32" s="20"/>
      <c r="F32" s="20"/>
      <c r="G32" s="20"/>
      <c r="H32" s="20"/>
      <c r="I32" s="20"/>
      <c r="J32" s="17"/>
      <c r="K32" s="17"/>
      <c r="L32" s="17"/>
      <c r="M32" s="17"/>
      <c r="N32" s="17"/>
      <c r="O32" s="643"/>
      <c r="P32" s="643"/>
      <c r="Q32" s="643" t="s">
        <v>28</v>
      </c>
      <c r="R32" s="643"/>
    </row>
    <row r="33" spans="3:18" s="19" customFormat="1" ht="21" customHeight="1" x14ac:dyDescent="0.2">
      <c r="C33" s="21"/>
      <c r="O33" s="644"/>
      <c r="P33" s="644"/>
      <c r="Q33" s="644"/>
      <c r="R33" s="644"/>
    </row>
    <row r="34" spans="3:18" s="19" customFormat="1" ht="42" customHeight="1" x14ac:dyDescent="0.2">
      <c r="C34" s="645" t="s">
        <v>51</v>
      </c>
      <c r="D34" s="648" t="s">
        <v>26</v>
      </c>
      <c r="E34" s="649"/>
      <c r="F34" s="649"/>
      <c r="G34" s="649"/>
      <c r="H34" s="649"/>
      <c r="I34" s="650"/>
      <c r="J34" s="648" t="s">
        <v>26</v>
      </c>
      <c r="K34" s="649"/>
      <c r="L34" s="649"/>
      <c r="M34" s="649"/>
      <c r="N34" s="649"/>
      <c r="O34" s="649"/>
      <c r="P34" s="651" t="str">
        <f>P4</f>
        <v>R6 計</v>
      </c>
      <c r="Q34" s="654" t="str">
        <f>Q4</f>
        <v>R5 計</v>
      </c>
      <c r="R34" s="657" t="s">
        <v>48</v>
      </c>
    </row>
    <row r="35" spans="3:18" s="19" customFormat="1" ht="42" customHeight="1" x14ac:dyDescent="0.2">
      <c r="C35" s="646"/>
      <c r="D35" s="660" t="s">
        <v>22</v>
      </c>
      <c r="E35" s="660"/>
      <c r="F35" s="660"/>
      <c r="G35" s="660" t="s">
        <v>23</v>
      </c>
      <c r="H35" s="660"/>
      <c r="I35" s="660"/>
      <c r="J35" s="660" t="s">
        <v>24</v>
      </c>
      <c r="K35" s="660"/>
      <c r="L35" s="660"/>
      <c r="M35" s="660" t="s">
        <v>40</v>
      </c>
      <c r="N35" s="660"/>
      <c r="O35" s="660"/>
      <c r="P35" s="652"/>
      <c r="Q35" s="655"/>
      <c r="R35" s="658"/>
    </row>
    <row r="36" spans="3:18" s="19" customFormat="1" ht="31.5" customHeight="1" thickBot="1" x14ac:dyDescent="0.25">
      <c r="C36" s="647"/>
      <c r="D36" s="31" t="s">
        <v>6</v>
      </c>
      <c r="E36" s="31" t="s">
        <v>7</v>
      </c>
      <c r="F36" s="31" t="s">
        <v>8</v>
      </c>
      <c r="G36" s="31" t="s">
        <v>0</v>
      </c>
      <c r="H36" s="31" t="s">
        <v>1</v>
      </c>
      <c r="I36" s="31" t="s">
        <v>2</v>
      </c>
      <c r="J36" s="31" t="s">
        <v>3</v>
      </c>
      <c r="K36" s="31" t="s">
        <v>4</v>
      </c>
      <c r="L36" s="31" t="s">
        <v>5</v>
      </c>
      <c r="M36" s="31" t="s">
        <v>41</v>
      </c>
      <c r="N36" s="31" t="s">
        <v>42</v>
      </c>
      <c r="O36" s="31" t="s">
        <v>43</v>
      </c>
      <c r="P36" s="653"/>
      <c r="Q36" s="656"/>
      <c r="R36" s="659"/>
    </row>
    <row r="37" spans="3:18" s="19" customFormat="1" ht="49.5" customHeight="1" thickTop="1" x14ac:dyDescent="0.2">
      <c r="C37" s="661" t="s">
        <v>9</v>
      </c>
      <c r="D37" s="130">
        <v>109766</v>
      </c>
      <c r="E37" s="130">
        <v>124503</v>
      </c>
      <c r="F37" s="130">
        <v>129688</v>
      </c>
      <c r="G37" s="130">
        <v>301163</v>
      </c>
      <c r="H37" s="130">
        <v>393494</v>
      </c>
      <c r="I37" s="130">
        <v>352859</v>
      </c>
      <c r="J37" s="130">
        <v>315845</v>
      </c>
      <c r="K37" s="130">
        <v>524102</v>
      </c>
      <c r="L37" s="130">
        <v>335946</v>
      </c>
      <c r="M37" s="130">
        <v>486894</v>
      </c>
      <c r="N37" s="130">
        <v>411344</v>
      </c>
      <c r="O37" s="130">
        <v>119419</v>
      </c>
      <c r="P37" s="75">
        <f>SUM(D37:O37)</f>
        <v>3605023</v>
      </c>
      <c r="Q37" s="76">
        <f>P38</f>
        <v>3709165</v>
      </c>
      <c r="R37" s="119">
        <f>P39</f>
        <v>-2.8076939149377256E-2</v>
      </c>
    </row>
    <row r="38" spans="3:18" s="19" customFormat="1" ht="21" hidden="1" customHeight="1" x14ac:dyDescent="0.2">
      <c r="C38" s="636"/>
      <c r="D38" s="64">
        <v>107420</v>
      </c>
      <c r="E38" s="64">
        <v>126529</v>
      </c>
      <c r="F38" s="64">
        <v>165793</v>
      </c>
      <c r="G38" s="131">
        <v>260777</v>
      </c>
      <c r="H38" s="131">
        <v>438678</v>
      </c>
      <c r="I38" s="131">
        <v>342981</v>
      </c>
      <c r="J38" s="131">
        <v>346125</v>
      </c>
      <c r="K38" s="131">
        <v>566573</v>
      </c>
      <c r="L38" s="131">
        <v>353274</v>
      </c>
      <c r="M38" s="131">
        <v>465766</v>
      </c>
      <c r="N38" s="131">
        <v>396553</v>
      </c>
      <c r="O38" s="131">
        <v>138696</v>
      </c>
      <c r="P38" s="81">
        <f>SUM(D38:O38)</f>
        <v>3709165</v>
      </c>
      <c r="Q38" s="82"/>
      <c r="R38" s="120"/>
    </row>
    <row r="39" spans="3:18" s="91" customFormat="1" ht="21" hidden="1" customHeight="1" x14ac:dyDescent="0.2">
      <c r="C39" s="637"/>
      <c r="D39" s="98">
        <f t="shared" ref="D39:P39" si="7">(D37/D38)-1</f>
        <v>2.1839508471420688E-2</v>
      </c>
      <c r="E39" s="98">
        <f t="shared" si="7"/>
        <v>-1.6012139509519518E-2</v>
      </c>
      <c r="F39" s="98">
        <f t="shared" si="7"/>
        <v>-0.21777155850970786</v>
      </c>
      <c r="G39" s="98">
        <f t="shared" si="7"/>
        <v>0.15486795231174533</v>
      </c>
      <c r="H39" s="98">
        <f t="shared" si="7"/>
        <v>-0.10300037840967635</v>
      </c>
      <c r="I39" s="98">
        <f t="shared" si="7"/>
        <v>2.8800429178292619E-2</v>
      </c>
      <c r="J39" s="98">
        <f t="shared" si="7"/>
        <v>-8.7482845792704933E-2</v>
      </c>
      <c r="K39" s="98">
        <f t="shared" si="7"/>
        <v>-7.4961214177166946E-2</v>
      </c>
      <c r="L39" s="98">
        <f t="shared" si="7"/>
        <v>-4.9049746089437685E-2</v>
      </c>
      <c r="M39" s="98">
        <f t="shared" si="7"/>
        <v>4.5361834054010064E-2</v>
      </c>
      <c r="N39" s="98">
        <f t="shared" si="7"/>
        <v>3.7298923473028767E-2</v>
      </c>
      <c r="O39" s="98">
        <f t="shared" si="7"/>
        <v>-0.1389874257368634</v>
      </c>
      <c r="P39" s="98">
        <f t="shared" si="7"/>
        <v>-2.8076939149377256E-2</v>
      </c>
      <c r="Q39" s="114"/>
      <c r="R39" s="101"/>
    </row>
    <row r="40" spans="3:18" s="19" customFormat="1" ht="49.5" customHeight="1" x14ac:dyDescent="0.2">
      <c r="C40" s="635" t="s">
        <v>10</v>
      </c>
      <c r="D40" s="132">
        <v>621037</v>
      </c>
      <c r="E40" s="132">
        <v>361129</v>
      </c>
      <c r="F40" s="132">
        <v>474020</v>
      </c>
      <c r="G40" s="132">
        <v>717971</v>
      </c>
      <c r="H40" s="132">
        <v>877284</v>
      </c>
      <c r="I40" s="132">
        <v>690226</v>
      </c>
      <c r="J40" s="132">
        <v>699099</v>
      </c>
      <c r="K40" s="132">
        <v>1079669</v>
      </c>
      <c r="L40" s="132">
        <v>703138</v>
      </c>
      <c r="M40" s="132">
        <v>773625</v>
      </c>
      <c r="N40" s="132">
        <v>785460</v>
      </c>
      <c r="O40" s="132">
        <v>318366</v>
      </c>
      <c r="P40" s="39">
        <f>SUM(D40:O40)</f>
        <v>8101024</v>
      </c>
      <c r="Q40" s="40">
        <f>P41</f>
        <v>8129667</v>
      </c>
      <c r="R40" s="121">
        <f>P42</f>
        <v>-3.5232685422416088E-3</v>
      </c>
    </row>
    <row r="41" spans="3:18" s="19" customFormat="1" ht="21" hidden="1" customHeight="1" x14ac:dyDescent="0.2">
      <c r="C41" s="636"/>
      <c r="D41" s="64">
        <v>663985</v>
      </c>
      <c r="E41" s="64">
        <v>328098</v>
      </c>
      <c r="F41" s="64">
        <v>531897</v>
      </c>
      <c r="G41" s="131">
        <v>609595</v>
      </c>
      <c r="H41" s="131">
        <v>895095</v>
      </c>
      <c r="I41" s="131">
        <v>648165</v>
      </c>
      <c r="J41" s="131">
        <v>740806</v>
      </c>
      <c r="K41" s="131">
        <v>1029207</v>
      </c>
      <c r="L41" s="131">
        <v>770475</v>
      </c>
      <c r="M41" s="131">
        <v>804931</v>
      </c>
      <c r="N41" s="131">
        <v>774668</v>
      </c>
      <c r="O41" s="131">
        <v>332745</v>
      </c>
      <c r="P41" s="81">
        <f>SUM(D41:O41)</f>
        <v>8129667</v>
      </c>
      <c r="Q41" s="82"/>
      <c r="R41" s="120"/>
    </row>
    <row r="42" spans="3:18" s="91" customFormat="1" ht="21" hidden="1" customHeight="1" x14ac:dyDescent="0.2">
      <c r="C42" s="637"/>
      <c r="D42" s="98">
        <f t="shared" ref="D42:P42" si="8">(D40/D41)-1</f>
        <v>-6.4682184085483874E-2</v>
      </c>
      <c r="E42" s="98">
        <f t="shared" si="8"/>
        <v>0.10067418880944112</v>
      </c>
      <c r="F42" s="98">
        <f t="shared" si="8"/>
        <v>-0.10881242044982398</v>
      </c>
      <c r="G42" s="98">
        <f t="shared" si="8"/>
        <v>0.17778361042987556</v>
      </c>
      <c r="H42" s="98">
        <f t="shared" si="8"/>
        <v>-1.9898446533608172E-2</v>
      </c>
      <c r="I42" s="98">
        <f t="shared" si="8"/>
        <v>6.4892427082610116E-2</v>
      </c>
      <c r="J42" s="98">
        <f t="shared" si="8"/>
        <v>-5.6299490014929732E-2</v>
      </c>
      <c r="K42" s="98">
        <f t="shared" si="8"/>
        <v>4.9029981335144468E-2</v>
      </c>
      <c r="L42" s="98">
        <f t="shared" si="8"/>
        <v>-8.7396735779876056E-2</v>
      </c>
      <c r="M42" s="98">
        <f t="shared" si="8"/>
        <v>-3.8892774660188256E-2</v>
      </c>
      <c r="N42" s="98">
        <f t="shared" si="8"/>
        <v>1.3931129206318005E-2</v>
      </c>
      <c r="O42" s="98">
        <f t="shared" si="8"/>
        <v>-4.3213271424063504E-2</v>
      </c>
      <c r="P42" s="98">
        <f t="shared" si="8"/>
        <v>-3.5232685422416088E-3</v>
      </c>
      <c r="Q42" s="114"/>
      <c r="R42" s="101"/>
    </row>
    <row r="43" spans="3:18" s="19" customFormat="1" ht="49.5" customHeight="1" x14ac:dyDescent="0.2">
      <c r="C43" s="635" t="s">
        <v>11</v>
      </c>
      <c r="D43" s="132">
        <v>543275</v>
      </c>
      <c r="E43" s="132">
        <v>583646</v>
      </c>
      <c r="F43" s="132">
        <v>591233</v>
      </c>
      <c r="G43" s="132">
        <v>559385</v>
      </c>
      <c r="H43" s="132">
        <v>575805</v>
      </c>
      <c r="I43" s="132">
        <v>475196</v>
      </c>
      <c r="J43" s="132">
        <v>507657.72378218413</v>
      </c>
      <c r="K43" s="132">
        <v>724886.13868930622</v>
      </c>
      <c r="L43" s="132">
        <v>543439.84580942488</v>
      </c>
      <c r="M43" s="132">
        <v>575642</v>
      </c>
      <c r="N43" s="132">
        <v>540323</v>
      </c>
      <c r="O43" s="132">
        <v>510694</v>
      </c>
      <c r="P43" s="39">
        <f>SUM(D43:O43)</f>
        <v>6731182.7082809154</v>
      </c>
      <c r="Q43" s="40">
        <f>P44</f>
        <v>6692177</v>
      </c>
      <c r="R43" s="121">
        <f>P45</f>
        <v>5.8285529926831448E-3</v>
      </c>
    </row>
    <row r="44" spans="3:18" s="19" customFormat="1" hidden="1" x14ac:dyDescent="0.2">
      <c r="C44" s="636"/>
      <c r="D44" s="64">
        <v>562830</v>
      </c>
      <c r="E44" s="64">
        <v>576349</v>
      </c>
      <c r="F44" s="64">
        <v>564306</v>
      </c>
      <c r="G44" s="131">
        <v>523384</v>
      </c>
      <c r="H44" s="131">
        <v>596010</v>
      </c>
      <c r="I44" s="131">
        <v>471134</v>
      </c>
      <c r="J44" s="131">
        <v>529716</v>
      </c>
      <c r="K44" s="131">
        <v>718485</v>
      </c>
      <c r="L44" s="131">
        <v>543063</v>
      </c>
      <c r="M44" s="131">
        <v>580786</v>
      </c>
      <c r="N44" s="131">
        <v>522016</v>
      </c>
      <c r="O44" s="131">
        <v>504098</v>
      </c>
      <c r="P44" s="81">
        <f>SUM(D44:O44)</f>
        <v>6692177</v>
      </c>
      <c r="Q44" s="82"/>
      <c r="R44" s="120"/>
    </row>
    <row r="45" spans="3:18" s="91" customFormat="1" ht="21" hidden="1" customHeight="1" x14ac:dyDescent="0.2">
      <c r="C45" s="637"/>
      <c r="D45" s="98">
        <f t="shared" ref="D45:P45" si="9">(D43/D44)-1</f>
        <v>-3.4744061261837489E-2</v>
      </c>
      <c r="E45" s="98">
        <f t="shared" si="9"/>
        <v>1.2660731605329323E-2</v>
      </c>
      <c r="F45" s="98">
        <f t="shared" si="9"/>
        <v>4.7717018780590648E-2</v>
      </c>
      <c r="G45" s="98">
        <f t="shared" si="9"/>
        <v>6.8785060299894507E-2</v>
      </c>
      <c r="H45" s="98">
        <f t="shared" si="9"/>
        <v>-3.3900437912115611E-2</v>
      </c>
      <c r="I45" s="98">
        <f t="shared" si="9"/>
        <v>8.6217509243655677E-3</v>
      </c>
      <c r="J45" s="98">
        <f t="shared" si="9"/>
        <v>-4.1641702757356569E-2</v>
      </c>
      <c r="K45" s="98">
        <f t="shared" si="9"/>
        <v>8.9092168789970394E-3</v>
      </c>
      <c r="L45" s="98">
        <f t="shared" si="9"/>
        <v>6.9392650470545547E-4</v>
      </c>
      <c r="M45" s="98">
        <f t="shared" si="9"/>
        <v>-8.8569628055772398E-3</v>
      </c>
      <c r="N45" s="98">
        <f t="shared" si="9"/>
        <v>3.5069806289462324E-2</v>
      </c>
      <c r="O45" s="98">
        <f t="shared" si="9"/>
        <v>1.3084757328932106E-2</v>
      </c>
      <c r="P45" s="98">
        <f t="shared" si="9"/>
        <v>5.8285529926831448E-3</v>
      </c>
      <c r="Q45" s="114"/>
      <c r="R45" s="101"/>
    </row>
    <row r="46" spans="3:18" s="19" customFormat="1" ht="49.5" customHeight="1" x14ac:dyDescent="0.2">
      <c r="C46" s="640" t="s">
        <v>44</v>
      </c>
      <c r="D46" s="132">
        <v>1276875</v>
      </c>
      <c r="E46" s="132">
        <v>1565644</v>
      </c>
      <c r="F46" s="132">
        <v>1200152</v>
      </c>
      <c r="G46" s="132">
        <v>796045</v>
      </c>
      <c r="H46" s="132">
        <v>883030</v>
      </c>
      <c r="I46" s="132">
        <v>636343</v>
      </c>
      <c r="J46" s="132">
        <v>724173</v>
      </c>
      <c r="K46" s="132">
        <v>1349513</v>
      </c>
      <c r="L46" s="132">
        <v>619483</v>
      </c>
      <c r="M46" s="132">
        <v>776356</v>
      </c>
      <c r="N46" s="132">
        <v>841226</v>
      </c>
      <c r="O46" s="132">
        <v>634174</v>
      </c>
      <c r="P46" s="39">
        <f>SUM(D46:O46)</f>
        <v>11303014</v>
      </c>
      <c r="Q46" s="40">
        <f>P47</f>
        <v>11388746</v>
      </c>
      <c r="R46" s="121">
        <f>P48</f>
        <v>-7.5277822510045889E-3</v>
      </c>
    </row>
    <row r="47" spans="3:18" s="19" customFormat="1" hidden="1" x14ac:dyDescent="0.2">
      <c r="C47" s="641"/>
      <c r="D47" s="64">
        <v>1375119</v>
      </c>
      <c r="E47" s="64">
        <v>1531434</v>
      </c>
      <c r="F47" s="64">
        <v>1290950</v>
      </c>
      <c r="G47" s="131">
        <v>721670</v>
      </c>
      <c r="H47" s="131">
        <v>883386</v>
      </c>
      <c r="I47" s="131">
        <v>598447</v>
      </c>
      <c r="J47" s="131">
        <v>909810</v>
      </c>
      <c r="K47" s="131">
        <v>1310725</v>
      </c>
      <c r="L47" s="131">
        <v>621107</v>
      </c>
      <c r="M47" s="131">
        <v>684853</v>
      </c>
      <c r="N47" s="131">
        <v>834427</v>
      </c>
      <c r="O47" s="131">
        <v>626818</v>
      </c>
      <c r="P47" s="81">
        <f>SUM(D47:O47)</f>
        <v>11388746</v>
      </c>
      <c r="Q47" s="82"/>
      <c r="R47" s="120"/>
    </row>
    <row r="48" spans="3:18" s="91" customFormat="1" hidden="1" x14ac:dyDescent="0.2">
      <c r="C48" s="642"/>
      <c r="D48" s="98">
        <f t="shared" ref="D48:P48" si="10">(D46/D47)-1</f>
        <v>-7.1443998664842856E-2</v>
      </c>
      <c r="E48" s="98">
        <f t="shared" si="10"/>
        <v>2.233854021786108E-2</v>
      </c>
      <c r="F48" s="98">
        <f t="shared" si="10"/>
        <v>-7.0334249970951612E-2</v>
      </c>
      <c r="G48" s="98">
        <f t="shared" si="10"/>
        <v>0.10305957016364831</v>
      </c>
      <c r="H48" s="98">
        <f t="shared" si="10"/>
        <v>-4.0299484030759114E-4</v>
      </c>
      <c r="I48" s="98">
        <f t="shared" si="10"/>
        <v>6.3323903369889134E-2</v>
      </c>
      <c r="J48" s="98">
        <f t="shared" si="10"/>
        <v>-0.20403930490981637</v>
      </c>
      <c r="K48" s="98">
        <f t="shared" si="10"/>
        <v>2.9592782620305513E-2</v>
      </c>
      <c r="L48" s="98">
        <f t="shared" si="10"/>
        <v>-2.6146863583891289E-3</v>
      </c>
      <c r="M48" s="98">
        <f t="shared" si="10"/>
        <v>0.13360969434316572</v>
      </c>
      <c r="N48" s="98">
        <f t="shared" si="10"/>
        <v>8.1481064251276436E-3</v>
      </c>
      <c r="O48" s="98">
        <f t="shared" si="10"/>
        <v>1.1735463882658115E-2</v>
      </c>
      <c r="P48" s="98">
        <f t="shared" si="10"/>
        <v>-7.5277822510045889E-3</v>
      </c>
      <c r="Q48" s="114"/>
      <c r="R48" s="101"/>
    </row>
    <row r="49" spans="3:18" s="19" customFormat="1" ht="49.5" customHeight="1" x14ac:dyDescent="0.2">
      <c r="C49" s="635" t="s">
        <v>12</v>
      </c>
      <c r="D49" s="132">
        <v>939065</v>
      </c>
      <c r="E49" s="132">
        <v>1162064.5</v>
      </c>
      <c r="F49" s="132">
        <v>1435278</v>
      </c>
      <c r="G49" s="132">
        <v>1932191.5</v>
      </c>
      <c r="H49" s="132">
        <v>2286932.5</v>
      </c>
      <c r="I49" s="132">
        <v>1757803</v>
      </c>
      <c r="J49" s="132">
        <v>1805240</v>
      </c>
      <c r="K49" s="132">
        <v>2887610.5</v>
      </c>
      <c r="L49" s="132">
        <v>1880278.5</v>
      </c>
      <c r="M49" s="132">
        <v>2237602.5</v>
      </c>
      <c r="N49" s="132">
        <v>2104180</v>
      </c>
      <c r="O49" s="132">
        <v>1373812</v>
      </c>
      <c r="P49" s="39">
        <f>SUM(D49:O49)</f>
        <v>21802058</v>
      </c>
      <c r="Q49" s="40">
        <f>P50</f>
        <v>21613412</v>
      </c>
      <c r="R49" s="121">
        <f>P51</f>
        <v>8.7281915506909336E-3</v>
      </c>
    </row>
    <row r="50" spans="3:18" s="19" customFormat="1" ht="21" hidden="1" customHeight="1" x14ac:dyDescent="0.2">
      <c r="C50" s="636"/>
      <c r="D50" s="64">
        <v>932744</v>
      </c>
      <c r="E50" s="64">
        <v>1016603</v>
      </c>
      <c r="F50" s="64">
        <v>1529693</v>
      </c>
      <c r="G50" s="131">
        <v>1769430</v>
      </c>
      <c r="H50" s="131">
        <v>2411884</v>
      </c>
      <c r="I50" s="131">
        <v>1647401</v>
      </c>
      <c r="J50" s="131">
        <v>1946287</v>
      </c>
      <c r="K50" s="131">
        <v>2766372</v>
      </c>
      <c r="L50" s="131">
        <v>1808214</v>
      </c>
      <c r="M50" s="131">
        <v>2241240</v>
      </c>
      <c r="N50" s="131">
        <v>2085596</v>
      </c>
      <c r="O50" s="131">
        <v>1457948</v>
      </c>
      <c r="P50" s="81">
        <f>SUM(D50:O50)</f>
        <v>21613412</v>
      </c>
      <c r="Q50" s="82"/>
      <c r="R50" s="120"/>
    </row>
    <row r="51" spans="3:18" s="91" customFormat="1" ht="21" hidden="1" customHeight="1" x14ac:dyDescent="0.2">
      <c r="C51" s="637"/>
      <c r="D51" s="98">
        <f t="shared" ref="D51:P51" si="11">(D49/D50)-1</f>
        <v>6.776779051915538E-3</v>
      </c>
      <c r="E51" s="98">
        <f t="shared" si="11"/>
        <v>0.14308584570378025</v>
      </c>
      <c r="F51" s="98">
        <f t="shared" si="11"/>
        <v>-6.1721534974664816E-2</v>
      </c>
      <c r="G51" s="98">
        <f t="shared" si="11"/>
        <v>9.1985272093273007E-2</v>
      </c>
      <c r="H51" s="98">
        <f t="shared" si="11"/>
        <v>-5.1806596005446348E-2</v>
      </c>
      <c r="I51" s="98">
        <f t="shared" si="11"/>
        <v>6.7015863168712331E-2</v>
      </c>
      <c r="J51" s="98">
        <f t="shared" si="11"/>
        <v>-7.2469784774804591E-2</v>
      </c>
      <c r="K51" s="98">
        <f t="shared" si="11"/>
        <v>4.3825812291333088E-2</v>
      </c>
      <c r="L51" s="98">
        <f t="shared" si="11"/>
        <v>3.9853966399994611E-2</v>
      </c>
      <c r="M51" s="98">
        <f t="shared" si="11"/>
        <v>-1.6229854901750329E-3</v>
      </c>
      <c r="N51" s="98">
        <f t="shared" si="11"/>
        <v>8.9106423295786108E-3</v>
      </c>
      <c r="O51" s="98">
        <f t="shared" si="11"/>
        <v>-5.7708505378792685E-2</v>
      </c>
      <c r="P51" s="98">
        <f t="shared" si="11"/>
        <v>8.7281915506909336E-3</v>
      </c>
      <c r="Q51" s="114"/>
      <c r="R51" s="101"/>
    </row>
    <row r="52" spans="3:18" s="19" customFormat="1" ht="49.5" customHeight="1" x14ac:dyDescent="0.2">
      <c r="C52" s="635" t="s">
        <v>13</v>
      </c>
      <c r="D52" s="132">
        <v>7489</v>
      </c>
      <c r="E52" s="132">
        <v>10844</v>
      </c>
      <c r="F52" s="132">
        <v>17681</v>
      </c>
      <c r="G52" s="132">
        <v>59430</v>
      </c>
      <c r="H52" s="132">
        <v>61512</v>
      </c>
      <c r="I52" s="132">
        <v>48962</v>
      </c>
      <c r="J52" s="132">
        <v>33208</v>
      </c>
      <c r="K52" s="132">
        <v>44621</v>
      </c>
      <c r="L52" s="132">
        <v>37675</v>
      </c>
      <c r="M52" s="132">
        <v>46392</v>
      </c>
      <c r="N52" s="132">
        <v>28476</v>
      </c>
      <c r="O52" s="132">
        <v>9017</v>
      </c>
      <c r="P52" s="39">
        <f>SUM(D52:O52)</f>
        <v>405307</v>
      </c>
      <c r="Q52" s="40">
        <f>P53</f>
        <v>437617</v>
      </c>
      <c r="R52" s="121">
        <f>P54</f>
        <v>-7.3831683869685083E-2</v>
      </c>
    </row>
    <row r="53" spans="3:18" s="19" customFormat="1" ht="21" hidden="1" customHeight="1" x14ac:dyDescent="0.2">
      <c r="C53" s="638"/>
      <c r="D53" s="64">
        <v>15571</v>
      </c>
      <c r="E53" s="64">
        <v>15955</v>
      </c>
      <c r="F53" s="64">
        <v>22572</v>
      </c>
      <c r="G53" s="131">
        <v>46442</v>
      </c>
      <c r="H53" s="131">
        <v>53646</v>
      </c>
      <c r="I53" s="131">
        <v>51672</v>
      </c>
      <c r="J53" s="131">
        <v>41392</v>
      </c>
      <c r="K53" s="131">
        <v>51542</v>
      </c>
      <c r="L53" s="131">
        <v>43746</v>
      </c>
      <c r="M53" s="131">
        <v>46943</v>
      </c>
      <c r="N53" s="131">
        <v>31395</v>
      </c>
      <c r="O53" s="131">
        <v>16741</v>
      </c>
      <c r="P53" s="81">
        <f>SUM(D53:O53)</f>
        <v>437617</v>
      </c>
      <c r="Q53" s="82"/>
      <c r="R53" s="120"/>
    </row>
    <row r="54" spans="3:18" s="91" customFormat="1" ht="21" hidden="1" customHeight="1" x14ac:dyDescent="0.2">
      <c r="C54" s="637"/>
      <c r="D54" s="98">
        <f t="shared" ref="D54:P54" si="12">(D52/D53)-1</f>
        <v>-0.51904180849014192</v>
      </c>
      <c r="E54" s="98">
        <f t="shared" si="12"/>
        <v>-0.32033845189595733</v>
      </c>
      <c r="F54" s="98">
        <f t="shared" si="12"/>
        <v>-0.21668438773701937</v>
      </c>
      <c r="G54" s="98">
        <f t="shared" si="12"/>
        <v>0.27966065199603807</v>
      </c>
      <c r="H54" s="98">
        <f t="shared" si="12"/>
        <v>0.14662789397159148</v>
      </c>
      <c r="I54" s="98">
        <f t="shared" si="12"/>
        <v>-5.244619910202819E-2</v>
      </c>
      <c r="J54" s="98">
        <f t="shared" si="12"/>
        <v>-0.19771936606107465</v>
      </c>
      <c r="K54" s="98">
        <f t="shared" si="12"/>
        <v>-0.13427884055721551</v>
      </c>
      <c r="L54" s="98">
        <f t="shared" si="12"/>
        <v>-0.13877840259680885</v>
      </c>
      <c r="M54" s="98">
        <f t="shared" si="12"/>
        <v>-1.173763926464011E-2</v>
      </c>
      <c r="N54" s="98">
        <f t="shared" si="12"/>
        <v>-9.2976588628762569E-2</v>
      </c>
      <c r="O54" s="98">
        <f t="shared" si="12"/>
        <v>-0.4613822352308703</v>
      </c>
      <c r="P54" s="98">
        <f t="shared" si="12"/>
        <v>-7.3831683869685083E-2</v>
      </c>
      <c r="Q54" s="114"/>
      <c r="R54" s="101"/>
    </row>
    <row r="55" spans="3:18" s="19" customFormat="1" ht="49.5" customHeight="1" thickBot="1" x14ac:dyDescent="0.25">
      <c r="C55" s="635" t="s">
        <v>14</v>
      </c>
      <c r="D55" s="132">
        <v>381740</v>
      </c>
      <c r="E55" s="132">
        <v>453965</v>
      </c>
      <c r="F55" s="132">
        <v>458591</v>
      </c>
      <c r="G55" s="132">
        <v>1447190.1293589596</v>
      </c>
      <c r="H55" s="132">
        <v>616522.60732481722</v>
      </c>
      <c r="I55" s="132">
        <v>1294215.1971486476</v>
      </c>
      <c r="J55" s="132">
        <v>1349963.162204802</v>
      </c>
      <c r="K55" s="132">
        <v>2651369</v>
      </c>
      <c r="L55" s="132">
        <v>1071376.8543146115</v>
      </c>
      <c r="M55" s="132">
        <v>963512</v>
      </c>
      <c r="N55" s="132">
        <v>532175</v>
      </c>
      <c r="O55" s="132">
        <v>194943</v>
      </c>
      <c r="P55" s="39">
        <f>SUM(D55:O55)</f>
        <v>11415562.950351838</v>
      </c>
      <c r="Q55" s="40">
        <f t="shared" ref="Q55" si="13">P56</f>
        <v>10429756</v>
      </c>
      <c r="R55" s="121">
        <f>P57</f>
        <v>9.4518697307188981E-2</v>
      </c>
    </row>
    <row r="56" spans="3:18" s="19" customFormat="1" ht="21" hidden="1" customHeight="1" x14ac:dyDescent="0.2">
      <c r="C56" s="638"/>
      <c r="D56" s="64">
        <v>406454</v>
      </c>
      <c r="E56" s="64">
        <v>352118</v>
      </c>
      <c r="F56" s="64">
        <v>469991</v>
      </c>
      <c r="G56" s="131">
        <v>1142370</v>
      </c>
      <c r="H56" s="131">
        <v>743132</v>
      </c>
      <c r="I56" s="131">
        <v>1226359</v>
      </c>
      <c r="J56" s="131">
        <v>1358621</v>
      </c>
      <c r="K56" s="131">
        <v>2303797</v>
      </c>
      <c r="L56" s="131">
        <v>914750</v>
      </c>
      <c r="M56" s="131">
        <v>837766</v>
      </c>
      <c r="N56" s="131">
        <v>497471</v>
      </c>
      <c r="O56" s="131">
        <v>176927</v>
      </c>
      <c r="P56" s="81">
        <f>SUM(D56:O56)</f>
        <v>10429756</v>
      </c>
      <c r="Q56" s="82"/>
      <c r="R56" s="120"/>
    </row>
    <row r="57" spans="3:18" s="91" customFormat="1" ht="21" hidden="1" customHeight="1" thickBot="1" x14ac:dyDescent="0.25">
      <c r="C57" s="639"/>
      <c r="D57" s="102">
        <f t="shared" ref="D57:P57" si="14">(D55/D56)-1</f>
        <v>-6.0803928611847802E-2</v>
      </c>
      <c r="E57" s="102">
        <f t="shared" si="14"/>
        <v>0.28924110667446712</v>
      </c>
      <c r="F57" s="102">
        <f t="shared" si="14"/>
        <v>-2.4255783621388471E-2</v>
      </c>
      <c r="G57" s="102">
        <f t="shared" si="14"/>
        <v>0.26683135005204939</v>
      </c>
      <c r="H57" s="102">
        <f t="shared" si="14"/>
        <v>-0.17037268301618391</v>
      </c>
      <c r="I57" s="102">
        <f t="shared" si="14"/>
        <v>5.5331429987995007E-2</v>
      </c>
      <c r="J57" s="102">
        <f t="shared" si="14"/>
        <v>-6.3725187489358515E-3</v>
      </c>
      <c r="K57" s="102">
        <f t="shared" si="14"/>
        <v>0.15086919550637501</v>
      </c>
      <c r="L57" s="102">
        <f t="shared" si="14"/>
        <v>0.1712236723854732</v>
      </c>
      <c r="M57" s="102">
        <f t="shared" si="14"/>
        <v>0.150096805074448</v>
      </c>
      <c r="N57" s="102">
        <f t="shared" si="14"/>
        <v>6.9760850381228146E-2</v>
      </c>
      <c r="O57" s="102">
        <f t="shared" si="14"/>
        <v>0.10182730730753353</v>
      </c>
      <c r="P57" s="102">
        <f t="shared" si="14"/>
        <v>9.4518697307188981E-2</v>
      </c>
      <c r="Q57" s="115"/>
      <c r="R57" s="116"/>
    </row>
    <row r="58" spans="3:18" s="23" customFormat="1" ht="49.5" customHeight="1" x14ac:dyDescent="0.2">
      <c r="C58" s="43" t="s">
        <v>20</v>
      </c>
      <c r="D58" s="56">
        <f t="shared" ref="D58:O58" si="15">SUM(D37,D40,D43,D46,D49,D52,D55)</f>
        <v>3879247</v>
      </c>
      <c r="E58" s="56">
        <f t="shared" si="15"/>
        <v>4261795.5</v>
      </c>
      <c r="F58" s="56">
        <f t="shared" si="15"/>
        <v>4306643</v>
      </c>
      <c r="G58" s="56">
        <f t="shared" si="15"/>
        <v>5813375.6293589594</v>
      </c>
      <c r="H58" s="56">
        <f t="shared" si="15"/>
        <v>5694580.1073248172</v>
      </c>
      <c r="I58" s="57">
        <f t="shared" si="15"/>
        <v>5255604.1971486472</v>
      </c>
      <c r="J58" s="58">
        <f t="shared" si="15"/>
        <v>5435185.8859869856</v>
      </c>
      <c r="K58" s="56">
        <f t="shared" si="15"/>
        <v>9261770.6386893056</v>
      </c>
      <c r="L58" s="56">
        <f t="shared" si="15"/>
        <v>5191337.2001240365</v>
      </c>
      <c r="M58" s="56">
        <f t="shared" si="15"/>
        <v>5860023.5</v>
      </c>
      <c r="N58" s="56">
        <f t="shared" si="15"/>
        <v>5243184</v>
      </c>
      <c r="O58" s="56">
        <f t="shared" si="15"/>
        <v>3160425</v>
      </c>
      <c r="P58" s="56">
        <f>SUM(D58:O58)</f>
        <v>63363171.658632755</v>
      </c>
      <c r="Q58" s="45">
        <f>P59</f>
        <v>62400540</v>
      </c>
      <c r="R58" s="122">
        <f>P60</f>
        <v>1.5426655901259023E-2</v>
      </c>
    </row>
    <row r="59" spans="3:18" s="23" customFormat="1" ht="44.25" hidden="1" customHeight="1" x14ac:dyDescent="0.2">
      <c r="C59" s="69" t="s">
        <v>36</v>
      </c>
      <c r="D59" s="78">
        <v>4064123</v>
      </c>
      <c r="E59" s="78">
        <v>3947086</v>
      </c>
      <c r="F59" s="78">
        <v>4575202</v>
      </c>
      <c r="G59" s="78">
        <v>5073668</v>
      </c>
      <c r="H59" s="78">
        <v>6021831</v>
      </c>
      <c r="I59" s="79">
        <v>4986159</v>
      </c>
      <c r="J59" s="80">
        <v>5872757</v>
      </c>
      <c r="K59" s="78">
        <v>8746701</v>
      </c>
      <c r="L59" s="78">
        <v>5054629</v>
      </c>
      <c r="M59" s="78">
        <v>5662285</v>
      </c>
      <c r="N59" s="78">
        <v>5142126</v>
      </c>
      <c r="O59" s="78">
        <v>3253973</v>
      </c>
      <c r="P59" s="78">
        <f>SUM(P38,P41,P44,P47,P50,P53,P56)</f>
        <v>62400540</v>
      </c>
      <c r="Q59" s="83"/>
      <c r="R59" s="123"/>
    </row>
    <row r="60" spans="3:18" s="91" customFormat="1" ht="49.5" customHeight="1" thickBot="1" x14ac:dyDescent="0.25">
      <c r="C60" s="105" t="s">
        <v>47</v>
      </c>
      <c r="D60" s="106">
        <f t="shared" ref="D60:P60" si="16">(D58/D59)-1</f>
        <v>-4.5489764950519485E-2</v>
      </c>
      <c r="E60" s="106">
        <f t="shared" si="16"/>
        <v>7.9732111233451697E-2</v>
      </c>
      <c r="F60" s="106">
        <f t="shared" si="16"/>
        <v>-5.8698829035308209E-2</v>
      </c>
      <c r="G60" s="106">
        <f t="shared" si="16"/>
        <v>0.1457934633009017</v>
      </c>
      <c r="H60" s="106">
        <f t="shared" si="16"/>
        <v>-5.4344084494430844E-2</v>
      </c>
      <c r="I60" s="107">
        <f t="shared" si="16"/>
        <v>5.4038629162978413E-2</v>
      </c>
      <c r="J60" s="108">
        <f t="shared" si="16"/>
        <v>-7.4508636065312106E-2</v>
      </c>
      <c r="K60" s="106">
        <f t="shared" si="16"/>
        <v>5.8887303760504217E-2</v>
      </c>
      <c r="L60" s="106">
        <f t="shared" si="16"/>
        <v>2.7046139315870077E-2</v>
      </c>
      <c r="M60" s="106">
        <f t="shared" si="16"/>
        <v>3.4922032359727462E-2</v>
      </c>
      <c r="N60" s="106">
        <f t="shared" si="16"/>
        <v>1.9652960662574159E-2</v>
      </c>
      <c r="O60" s="106">
        <f t="shared" si="16"/>
        <v>-2.8748855629717851E-2</v>
      </c>
      <c r="P60" s="106">
        <f t="shared" si="16"/>
        <v>1.5426655901259023E-2</v>
      </c>
      <c r="Q60" s="109" t="s">
        <v>29</v>
      </c>
      <c r="R60" s="109" t="s">
        <v>29</v>
      </c>
    </row>
    <row r="61" spans="3:18" s="19" customFormat="1" ht="49.5" customHeight="1" x14ac:dyDescent="0.2">
      <c r="C61" s="41" t="s">
        <v>21</v>
      </c>
      <c r="D61" s="631">
        <f>SUM(D58:F58)</f>
        <v>12447685.5</v>
      </c>
      <c r="E61" s="631"/>
      <c r="F61" s="631"/>
      <c r="G61" s="631">
        <f>SUM(G58:I58)</f>
        <v>16763559.933832424</v>
      </c>
      <c r="H61" s="631"/>
      <c r="I61" s="631"/>
      <c r="J61" s="631">
        <f>SUM(J58:L58)</f>
        <v>19888293.724800326</v>
      </c>
      <c r="K61" s="631"/>
      <c r="L61" s="631"/>
      <c r="M61" s="631">
        <f>SUM(M58:O58)</f>
        <v>14263632.5</v>
      </c>
      <c r="N61" s="631"/>
      <c r="O61" s="631"/>
      <c r="P61" s="30">
        <f>SUM(D61:O61)</f>
        <v>63363171.658632748</v>
      </c>
      <c r="Q61" s="22"/>
      <c r="R61" s="24"/>
    </row>
    <row r="62" spans="3:18" s="19" customFormat="1" ht="44.25" hidden="1" customHeight="1" x14ac:dyDescent="0.2">
      <c r="C62" s="77" t="s">
        <v>37</v>
      </c>
      <c r="D62" s="633">
        <f>SUM(D59:F59)</f>
        <v>12586411</v>
      </c>
      <c r="E62" s="633"/>
      <c r="F62" s="633"/>
      <c r="G62" s="633">
        <f>SUM(G59:I59)</f>
        <v>16081658</v>
      </c>
      <c r="H62" s="633"/>
      <c r="I62" s="633"/>
      <c r="J62" s="633">
        <f>SUM(J59:L59)</f>
        <v>19674087</v>
      </c>
      <c r="K62" s="633"/>
      <c r="L62" s="633"/>
      <c r="M62" s="633">
        <f>SUM(M59:O59)</f>
        <v>14058384</v>
      </c>
      <c r="N62" s="633"/>
      <c r="O62" s="633"/>
      <c r="P62" s="78">
        <f>SUM(D62:O62)</f>
        <v>62400540</v>
      </c>
      <c r="Q62" s="22"/>
      <c r="R62" s="24"/>
    </row>
    <row r="63" spans="3:18" s="91" customFormat="1" ht="49.5" customHeight="1" x14ac:dyDescent="0.2">
      <c r="C63" s="117" t="s">
        <v>47</v>
      </c>
      <c r="D63" s="634">
        <f>D61/D62-1</f>
        <v>-1.1021847292290055E-2</v>
      </c>
      <c r="E63" s="634"/>
      <c r="F63" s="634"/>
      <c r="G63" s="634">
        <f>G61/G62-1</f>
        <v>4.2402464586202671E-2</v>
      </c>
      <c r="H63" s="634"/>
      <c r="I63" s="634"/>
      <c r="J63" s="634">
        <f>J61/J62-1</f>
        <v>1.0887759355761917E-2</v>
      </c>
      <c r="K63" s="634"/>
      <c r="L63" s="634"/>
      <c r="M63" s="634">
        <f>M61/M62-1</f>
        <v>1.4599722130224979E-2</v>
      </c>
      <c r="N63" s="634"/>
      <c r="O63" s="634"/>
      <c r="P63" s="127">
        <f>P60</f>
        <v>1.5426655901259023E-2</v>
      </c>
      <c r="Q63" s="113"/>
      <c r="R63" s="118"/>
    </row>
    <row r="64" spans="3:18" x14ac:dyDescent="0.2">
      <c r="C64" s="632"/>
      <c r="D64" s="632"/>
      <c r="E64" s="632"/>
      <c r="F64" s="632"/>
      <c r="G64" s="632"/>
      <c r="H64" s="632"/>
      <c r="I64" s="632"/>
    </row>
    <row r="67" spans="6:14" ht="24" x14ac:dyDescent="0.25">
      <c r="F67" s="28" t="s">
        <v>45</v>
      </c>
      <c r="N67" s="27" t="s">
        <v>46</v>
      </c>
    </row>
  </sheetData>
  <mergeCells count="63">
    <mergeCell ref="C16:C18"/>
    <mergeCell ref="C1:G1"/>
    <mergeCell ref="Q2:R3"/>
    <mergeCell ref="C4:C6"/>
    <mergeCell ref="D4:I4"/>
    <mergeCell ref="J4:O4"/>
    <mergeCell ref="P4:P6"/>
    <mergeCell ref="Q4:Q6"/>
    <mergeCell ref="R4:R6"/>
    <mergeCell ref="D5:F5"/>
    <mergeCell ref="G5:I5"/>
    <mergeCell ref="J5:L5"/>
    <mergeCell ref="M5:O5"/>
    <mergeCell ref="C7:C9"/>
    <mergeCell ref="C10:C12"/>
    <mergeCell ref="C13:C15"/>
    <mergeCell ref="M25:O25"/>
    <mergeCell ref="D26:F26"/>
    <mergeCell ref="G26:I26"/>
    <mergeCell ref="J26:L26"/>
    <mergeCell ref="M26:O26"/>
    <mergeCell ref="C31:I31"/>
    <mergeCell ref="C19:C21"/>
    <mergeCell ref="D25:F25"/>
    <mergeCell ref="G25:I25"/>
    <mergeCell ref="J25:L25"/>
    <mergeCell ref="D27:F27"/>
    <mergeCell ref="G27:I27"/>
    <mergeCell ref="J27:L27"/>
    <mergeCell ref="M27:O27"/>
    <mergeCell ref="C28:I28"/>
    <mergeCell ref="C46:C48"/>
    <mergeCell ref="O32:P33"/>
    <mergeCell ref="Q32:R33"/>
    <mergeCell ref="C34:C36"/>
    <mergeCell ref="D34:I34"/>
    <mergeCell ref="J34:O34"/>
    <mergeCell ref="P34:P36"/>
    <mergeCell ref="Q34:Q36"/>
    <mergeCell ref="R34:R36"/>
    <mergeCell ref="D35:F35"/>
    <mergeCell ref="G35:I35"/>
    <mergeCell ref="J35:L35"/>
    <mergeCell ref="M35:O35"/>
    <mergeCell ref="C37:C39"/>
    <mergeCell ref="C40:C42"/>
    <mergeCell ref="C43:C45"/>
    <mergeCell ref="C49:C51"/>
    <mergeCell ref="C52:C54"/>
    <mergeCell ref="C55:C57"/>
    <mergeCell ref="D61:F61"/>
    <mergeCell ref="G61:I61"/>
    <mergeCell ref="C64:I64"/>
    <mergeCell ref="M61:O61"/>
    <mergeCell ref="D62:F62"/>
    <mergeCell ref="G62:I62"/>
    <mergeCell ref="J62:L62"/>
    <mergeCell ref="M62:O62"/>
    <mergeCell ref="D63:F63"/>
    <mergeCell ref="G63:I63"/>
    <mergeCell ref="J63:L63"/>
    <mergeCell ref="M63:O63"/>
    <mergeCell ref="J61:L61"/>
  </mergeCells>
  <phoneticPr fontId="2"/>
  <conditionalFormatting sqref="D37:P58">
    <cfRule type="expression" dxfId="1" priority="1">
      <formula>MOD(D67,1)&lt;&gt;0</formula>
    </cfRule>
  </conditionalFormatting>
  <dataValidations count="1">
    <dataValidation type="whole" operator="greaterThanOrEqual" allowBlank="1" showInputMessage="1" showErrorMessage="1" sqref="D7:O19" xr:uid="{71A6A7D9-A33C-45AD-896A-87FFFF03E341}">
      <formula1>0</formula1>
    </dataValidation>
  </dataValidations>
  <printOptions horizontalCentered="1"/>
  <pageMargins left="0.25" right="0.25" top="0.75" bottom="0.75" header="0.3" footer="0.3"/>
  <pageSetup paperSize="9" scale="50" firstPageNumber="40" fitToHeight="2" orientation="portrait" useFirstPageNumber="1" r:id="rId1"/>
  <headerFooter alignWithMargins="0">
    <oddHeader xml:space="preserve">&amp;C                </oddHeader>
  </headerFooter>
  <colBreaks count="1" manualBreakCount="1">
    <brk id="9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54BD-D43A-4A5B-A84D-08781208DF17}">
  <sheetPr>
    <pageSetUpPr fitToPage="1"/>
  </sheetPr>
  <dimension ref="A1:P87"/>
  <sheetViews>
    <sheetView showGridLines="0" view="pageBreakPreview" topLeftCell="A51" zoomScale="70" zoomScaleNormal="50" zoomScaleSheetLayoutView="70" zoomScalePageLayoutView="55" workbookViewId="0">
      <selection activeCell="B84" sqref="B84:D84"/>
    </sheetView>
  </sheetViews>
  <sheetFormatPr defaultColWidth="9" defaultRowHeight="13.5" x14ac:dyDescent="0.15"/>
  <cols>
    <col min="1" max="1" width="29.375" style="137" customWidth="1"/>
    <col min="2" max="13" width="18.125" style="137" customWidth="1"/>
    <col min="14" max="15" width="20" style="137" bestFit="1" customWidth="1"/>
    <col min="16" max="16" width="14.375" style="137" customWidth="1"/>
    <col min="17" max="17" width="6.125" style="137" customWidth="1"/>
    <col min="18" max="16384" width="9" style="137"/>
  </cols>
  <sheetData>
    <row r="1" spans="1:16" ht="34.5" customHeight="1" x14ac:dyDescent="0.3">
      <c r="A1" s="134" t="s">
        <v>61</v>
      </c>
      <c r="B1" s="134"/>
      <c r="C1" s="134"/>
      <c r="D1" s="134"/>
      <c r="E1" s="134"/>
      <c r="F1" s="135"/>
      <c r="G1" s="135"/>
      <c r="H1" s="136"/>
      <c r="I1" s="136"/>
      <c r="J1" s="136"/>
      <c r="K1" s="136"/>
      <c r="L1" s="136"/>
      <c r="M1" s="136"/>
      <c r="N1" s="136"/>
      <c r="O1" s="136"/>
    </row>
    <row r="2" spans="1:16" ht="42.75" customHeight="1" x14ac:dyDescent="0.2">
      <c r="A2" s="138"/>
    </row>
    <row r="3" spans="1:16" ht="24" x14ac:dyDescent="0.25">
      <c r="A3" s="139" t="s">
        <v>62</v>
      </c>
      <c r="L3" s="140"/>
      <c r="M3" s="140"/>
      <c r="N3" s="140"/>
      <c r="O3" s="140"/>
      <c r="P3" s="140"/>
    </row>
    <row r="4" spans="1:16" ht="21" customHeight="1" x14ac:dyDescent="0.2">
      <c r="G4" s="141"/>
      <c r="L4" s="142"/>
      <c r="M4" s="142"/>
      <c r="N4" s="142"/>
      <c r="O4" s="142"/>
      <c r="P4" s="143" t="s">
        <v>63</v>
      </c>
    </row>
    <row r="5" spans="1:16" s="146" customFormat="1" ht="23.25" customHeight="1" x14ac:dyDescent="0.2">
      <c r="A5" s="690" t="s">
        <v>64</v>
      </c>
      <c r="B5" s="688" t="s">
        <v>65</v>
      </c>
      <c r="C5" s="688"/>
      <c r="D5" s="688"/>
      <c r="E5" s="688"/>
      <c r="F5" s="688"/>
      <c r="G5" s="688"/>
      <c r="H5" s="693" t="s">
        <v>65</v>
      </c>
      <c r="I5" s="694"/>
      <c r="J5" s="694"/>
      <c r="K5" s="694"/>
      <c r="L5" s="694"/>
      <c r="M5" s="694"/>
      <c r="N5" s="678" t="s">
        <v>390</v>
      </c>
      <c r="O5" s="681" t="s">
        <v>341</v>
      </c>
      <c r="P5" s="698" t="s">
        <v>48</v>
      </c>
    </row>
    <row r="6" spans="1:16" s="146" customFormat="1" ht="23.25" customHeight="1" x14ac:dyDescent="0.2">
      <c r="A6" s="691"/>
      <c r="B6" s="688" t="s">
        <v>22</v>
      </c>
      <c r="C6" s="688"/>
      <c r="D6" s="688"/>
      <c r="E6" s="688" t="s">
        <v>23</v>
      </c>
      <c r="F6" s="688"/>
      <c r="G6" s="688"/>
      <c r="H6" s="688" t="s">
        <v>24</v>
      </c>
      <c r="I6" s="688"/>
      <c r="J6" s="688"/>
      <c r="K6" s="689" t="s">
        <v>40</v>
      </c>
      <c r="L6" s="688"/>
      <c r="M6" s="688"/>
      <c r="N6" s="679"/>
      <c r="O6" s="682"/>
      <c r="P6" s="688"/>
    </row>
    <row r="7" spans="1:16" s="146" customFormat="1" ht="23.25" customHeight="1" thickBot="1" x14ac:dyDescent="0.25">
      <c r="A7" s="692"/>
      <c r="B7" s="147" t="s">
        <v>6</v>
      </c>
      <c r="C7" s="147" t="s">
        <v>7</v>
      </c>
      <c r="D7" s="147" t="s">
        <v>8</v>
      </c>
      <c r="E7" s="147" t="s">
        <v>0</v>
      </c>
      <c r="F7" s="147" t="s">
        <v>1</v>
      </c>
      <c r="G7" s="147" t="s">
        <v>2</v>
      </c>
      <c r="H7" s="147" t="s">
        <v>3</v>
      </c>
      <c r="I7" s="147" t="s">
        <v>4</v>
      </c>
      <c r="J7" s="147" t="s">
        <v>5</v>
      </c>
      <c r="K7" s="147" t="s">
        <v>41</v>
      </c>
      <c r="L7" s="147" t="s">
        <v>42</v>
      </c>
      <c r="M7" s="147" t="s">
        <v>43</v>
      </c>
      <c r="N7" s="680"/>
      <c r="O7" s="683"/>
      <c r="P7" s="699"/>
    </row>
    <row r="8" spans="1:16" s="152" customFormat="1" ht="32.1" customHeight="1" thickTop="1" x14ac:dyDescent="0.15">
      <c r="A8" s="148" t="s">
        <v>35</v>
      </c>
      <c r="B8" s="149">
        <v>80284</v>
      </c>
      <c r="C8" s="149">
        <v>90505</v>
      </c>
      <c r="D8" s="149">
        <v>84235</v>
      </c>
      <c r="E8" s="149">
        <v>185484</v>
      </c>
      <c r="F8" s="149">
        <v>194495</v>
      </c>
      <c r="G8" s="149">
        <v>178897</v>
      </c>
      <c r="H8" s="149">
        <v>147306</v>
      </c>
      <c r="I8" s="149">
        <v>241111</v>
      </c>
      <c r="J8" s="149">
        <v>157887</v>
      </c>
      <c r="K8" s="149">
        <v>214126</v>
      </c>
      <c r="L8" s="149">
        <v>239143</v>
      </c>
      <c r="M8" s="149">
        <v>75742</v>
      </c>
      <c r="N8" s="150">
        <f>SUM(B8:M8)</f>
        <v>1889215</v>
      </c>
      <c r="O8" s="151">
        <f>N9</f>
        <v>1811222</v>
      </c>
      <c r="P8" s="609">
        <f>(N8/N9)-1</f>
        <v>4.3060983137351405E-2</v>
      </c>
    </row>
    <row r="9" spans="1:16" s="152" customFormat="1" ht="32.1" hidden="1" customHeight="1" x14ac:dyDescent="0.15">
      <c r="A9" s="153"/>
      <c r="B9" s="154">
        <v>68827</v>
      </c>
      <c r="C9" s="154">
        <v>79012</v>
      </c>
      <c r="D9" s="154">
        <v>103846</v>
      </c>
      <c r="E9" s="154">
        <v>157380</v>
      </c>
      <c r="F9" s="154">
        <v>201606</v>
      </c>
      <c r="G9" s="154">
        <v>156094</v>
      </c>
      <c r="H9" s="154">
        <v>147600</v>
      </c>
      <c r="I9" s="154">
        <v>235997</v>
      </c>
      <c r="J9" s="154">
        <v>165232</v>
      </c>
      <c r="K9" s="154">
        <v>190545</v>
      </c>
      <c r="L9" s="154">
        <v>216702</v>
      </c>
      <c r="M9" s="154">
        <v>88381</v>
      </c>
      <c r="N9" s="155">
        <f>SUM(B9:M9)</f>
        <v>1811222</v>
      </c>
      <c r="O9" s="156"/>
      <c r="P9" s="157"/>
    </row>
    <row r="10" spans="1:16" s="152" customFormat="1" ht="32.1" hidden="1" customHeight="1" x14ac:dyDescent="0.15">
      <c r="A10" s="153"/>
      <c r="B10" s="158">
        <f t="shared" ref="B10:N10" si="0">(B8/B9)-1</f>
        <v>0.16646083659029154</v>
      </c>
      <c r="C10" s="158">
        <f t="shared" si="0"/>
        <v>0.14545891763276475</v>
      </c>
      <c r="D10" s="158">
        <f t="shared" si="0"/>
        <v>-0.18884694643992062</v>
      </c>
      <c r="E10" s="158">
        <f t="shared" si="0"/>
        <v>0.17857415173465507</v>
      </c>
      <c r="F10" s="158">
        <f t="shared" si="0"/>
        <v>-3.5271767705326251E-2</v>
      </c>
      <c r="G10" s="158">
        <f t="shared" si="0"/>
        <v>0.14608505131523319</v>
      </c>
      <c r="H10" s="159">
        <f t="shared" si="0"/>
        <v>-1.9918699186991518E-3</v>
      </c>
      <c r="I10" s="159">
        <f t="shared" si="0"/>
        <v>2.1669766988563488E-2</v>
      </c>
      <c r="J10" s="159">
        <f t="shared" si="0"/>
        <v>-4.4452648397404815E-2</v>
      </c>
      <c r="K10" s="159">
        <f t="shared" si="0"/>
        <v>0.12375554330997929</v>
      </c>
      <c r="L10" s="159">
        <f t="shared" si="0"/>
        <v>0.10355695840370638</v>
      </c>
      <c r="M10" s="159">
        <f t="shared" si="0"/>
        <v>-0.14300584967357233</v>
      </c>
      <c r="N10" s="158">
        <f t="shared" si="0"/>
        <v>4.3060983137351405E-2</v>
      </c>
      <c r="O10" s="160"/>
      <c r="P10" s="157"/>
    </row>
    <row r="11" spans="1:16" s="152" customFormat="1" ht="32.1" customHeight="1" x14ac:dyDescent="0.15">
      <c r="A11" s="145" t="s">
        <v>15</v>
      </c>
      <c r="B11" s="161">
        <v>5990</v>
      </c>
      <c r="C11" s="161">
        <v>6120</v>
      </c>
      <c r="D11" s="161">
        <v>8460</v>
      </c>
      <c r="E11" s="161">
        <v>23539</v>
      </c>
      <c r="F11" s="161">
        <v>57745</v>
      </c>
      <c r="G11" s="161">
        <v>27901</v>
      </c>
      <c r="H11" s="161">
        <v>23545</v>
      </c>
      <c r="I11" s="161">
        <v>27735</v>
      </c>
      <c r="J11" s="161">
        <v>23132</v>
      </c>
      <c r="K11" s="161">
        <v>26982</v>
      </c>
      <c r="L11" s="161">
        <v>29017</v>
      </c>
      <c r="M11" s="161">
        <v>7227</v>
      </c>
      <c r="N11" s="162">
        <f>SUM(B11:M11)</f>
        <v>267393</v>
      </c>
      <c r="O11" s="151">
        <f>N12</f>
        <v>377443</v>
      </c>
      <c r="P11" s="609">
        <f>(N11/N12)-1</f>
        <v>-0.29156720352477061</v>
      </c>
    </row>
    <row r="12" spans="1:16" s="152" customFormat="1" ht="32.1" hidden="1" customHeight="1" x14ac:dyDescent="0.15">
      <c r="A12" s="153"/>
      <c r="B12" s="154">
        <v>8764</v>
      </c>
      <c r="C12" s="154">
        <v>8762</v>
      </c>
      <c r="D12" s="154">
        <v>17826</v>
      </c>
      <c r="E12" s="154">
        <v>26941</v>
      </c>
      <c r="F12" s="154">
        <v>69430</v>
      </c>
      <c r="G12" s="154">
        <v>37540</v>
      </c>
      <c r="H12" s="154">
        <v>39992</v>
      </c>
      <c r="I12" s="154">
        <v>42785</v>
      </c>
      <c r="J12" s="154">
        <v>31905</v>
      </c>
      <c r="K12" s="154">
        <v>34651</v>
      </c>
      <c r="L12" s="154">
        <v>41805</v>
      </c>
      <c r="M12" s="154">
        <v>17042</v>
      </c>
      <c r="N12" s="155">
        <f>SUM(B12:M12)</f>
        <v>377443</v>
      </c>
      <c r="O12" s="156"/>
      <c r="P12" s="157"/>
    </row>
    <row r="13" spans="1:16" s="152" customFormat="1" ht="32.1" hidden="1" customHeight="1" x14ac:dyDescent="0.15">
      <c r="A13" s="153"/>
      <c r="B13" s="158">
        <f t="shared" ref="B13:N13" si="1">(B11/B12)-1</f>
        <v>-0.31652213601095391</v>
      </c>
      <c r="C13" s="158">
        <f t="shared" si="1"/>
        <v>-0.30152933120292169</v>
      </c>
      <c r="D13" s="158">
        <f t="shared" si="1"/>
        <v>-0.52541231908448327</v>
      </c>
      <c r="E13" s="158">
        <f t="shared" si="1"/>
        <v>-0.12627593630525968</v>
      </c>
      <c r="F13" s="158">
        <f t="shared" si="1"/>
        <v>-0.16829900619328819</v>
      </c>
      <c r="G13" s="158">
        <f t="shared" si="1"/>
        <v>-0.256766116142781</v>
      </c>
      <c r="H13" s="159">
        <f t="shared" si="1"/>
        <v>-0.41125725145029002</v>
      </c>
      <c r="I13" s="159">
        <f t="shared" si="1"/>
        <v>-0.35175879396984921</v>
      </c>
      <c r="J13" s="159">
        <f t="shared" si="1"/>
        <v>-0.27497257483153115</v>
      </c>
      <c r="K13" s="159">
        <f t="shared" si="1"/>
        <v>-0.22132117399209261</v>
      </c>
      <c r="L13" s="159">
        <f t="shared" si="1"/>
        <v>-0.30589642387274252</v>
      </c>
      <c r="M13" s="159">
        <f t="shared" si="1"/>
        <v>-0.57593005515784534</v>
      </c>
      <c r="N13" s="158">
        <f t="shared" si="1"/>
        <v>-0.29156720352477061</v>
      </c>
      <c r="O13" s="160"/>
      <c r="P13" s="157"/>
    </row>
    <row r="14" spans="1:16" s="152" customFormat="1" ht="30.75" customHeight="1" x14ac:dyDescent="0.15">
      <c r="A14" s="145" t="s">
        <v>16</v>
      </c>
      <c r="B14" s="161">
        <v>10271</v>
      </c>
      <c r="C14" s="161">
        <v>12839</v>
      </c>
      <c r="D14" s="161">
        <v>22407</v>
      </c>
      <c r="E14" s="161">
        <v>57876</v>
      </c>
      <c r="F14" s="161">
        <v>76238</v>
      </c>
      <c r="G14" s="161">
        <v>76354</v>
      </c>
      <c r="H14" s="161">
        <v>65951</v>
      </c>
      <c r="I14" s="161">
        <v>108891</v>
      </c>
      <c r="J14" s="161">
        <v>76564</v>
      </c>
      <c r="K14" s="161">
        <v>148120</v>
      </c>
      <c r="L14" s="161">
        <v>99406</v>
      </c>
      <c r="M14" s="161">
        <v>24076</v>
      </c>
      <c r="N14" s="162">
        <f>SUM(B14:M14)</f>
        <v>778993</v>
      </c>
      <c r="O14" s="151">
        <f>N15</f>
        <v>807398</v>
      </c>
      <c r="P14" s="609">
        <f>(N14/N15)-1</f>
        <v>-3.5180914493223914E-2</v>
      </c>
    </row>
    <row r="15" spans="1:16" s="152" customFormat="1" ht="32.25" hidden="1" customHeight="1" x14ac:dyDescent="0.15">
      <c r="A15" s="153"/>
      <c r="B15" s="154">
        <v>7435</v>
      </c>
      <c r="C15" s="154">
        <v>9141</v>
      </c>
      <c r="D15" s="154">
        <v>24876</v>
      </c>
      <c r="E15" s="154">
        <v>49468</v>
      </c>
      <c r="F15" s="154">
        <v>89253</v>
      </c>
      <c r="G15" s="154">
        <v>73355</v>
      </c>
      <c r="H15" s="154">
        <v>70446</v>
      </c>
      <c r="I15" s="154">
        <v>135003</v>
      </c>
      <c r="J15" s="154">
        <v>84590</v>
      </c>
      <c r="K15" s="154">
        <v>148859</v>
      </c>
      <c r="L15" s="154">
        <v>92651</v>
      </c>
      <c r="M15" s="154">
        <v>22321</v>
      </c>
      <c r="N15" s="155">
        <f>SUM(B15:M15)</f>
        <v>807398</v>
      </c>
      <c r="O15" s="156"/>
      <c r="P15" s="157"/>
    </row>
    <row r="16" spans="1:16" s="152" customFormat="1" ht="32.1" hidden="1" customHeight="1" x14ac:dyDescent="0.15">
      <c r="A16" s="153"/>
      <c r="B16" s="158">
        <f t="shared" ref="B16:N16" si="2">(B14/B15)-1</f>
        <v>0.381439139206456</v>
      </c>
      <c r="C16" s="158">
        <f t="shared" si="2"/>
        <v>0.40455092440652018</v>
      </c>
      <c r="D16" s="158">
        <f t="shared" si="2"/>
        <v>-9.9252291365171219E-2</v>
      </c>
      <c r="E16" s="158">
        <f t="shared" si="2"/>
        <v>0.16996846446187441</v>
      </c>
      <c r="F16" s="158">
        <f t="shared" si="2"/>
        <v>-0.14582142897157524</v>
      </c>
      <c r="G16" s="158">
        <f t="shared" si="2"/>
        <v>4.0883375366369101E-2</v>
      </c>
      <c r="H16" s="159">
        <f t="shared" si="2"/>
        <v>-6.380773926127814E-2</v>
      </c>
      <c r="I16" s="159">
        <f t="shared" si="2"/>
        <v>-0.19341792404613234</v>
      </c>
      <c r="J16" s="159">
        <f t="shared" si="2"/>
        <v>-9.4881191630216355E-2</v>
      </c>
      <c r="K16" s="159">
        <f t="shared" si="2"/>
        <v>-4.9644294265043243E-3</v>
      </c>
      <c r="L16" s="159">
        <f t="shared" si="2"/>
        <v>7.2908009627526971E-2</v>
      </c>
      <c r="M16" s="159">
        <f t="shared" si="2"/>
        <v>7.8625509609784539E-2</v>
      </c>
      <c r="N16" s="158">
        <f t="shared" si="2"/>
        <v>-3.5180914493223914E-2</v>
      </c>
      <c r="O16" s="160"/>
      <c r="P16" s="157"/>
    </row>
    <row r="17" spans="1:16" s="152" customFormat="1" ht="32.1" customHeight="1" x14ac:dyDescent="0.15">
      <c r="A17" s="145" t="s">
        <v>17</v>
      </c>
      <c r="B17" s="161">
        <v>13150</v>
      </c>
      <c r="C17" s="161">
        <v>14970</v>
      </c>
      <c r="D17" s="161">
        <v>13400</v>
      </c>
      <c r="E17" s="161">
        <v>23560</v>
      </c>
      <c r="F17" s="161">
        <v>41630</v>
      </c>
      <c r="G17" s="161">
        <v>45260</v>
      </c>
      <c r="H17" s="161">
        <v>60640</v>
      </c>
      <c r="I17" s="161">
        <v>116370</v>
      </c>
      <c r="J17" s="161">
        <v>58650</v>
      </c>
      <c r="K17" s="161">
        <v>71790</v>
      </c>
      <c r="L17" s="161">
        <v>33420</v>
      </c>
      <c r="M17" s="161">
        <v>12080</v>
      </c>
      <c r="N17" s="162">
        <f>SUM(B17:M17)</f>
        <v>504920</v>
      </c>
      <c r="O17" s="151">
        <f>N18</f>
        <v>561190</v>
      </c>
      <c r="P17" s="609">
        <f>(N17/N18)-1</f>
        <v>-0.10026907108109551</v>
      </c>
    </row>
    <row r="18" spans="1:16" s="152" customFormat="1" ht="31.5" hidden="1" customHeight="1" x14ac:dyDescent="0.15">
      <c r="A18" s="153"/>
      <c r="B18" s="154">
        <v>22370</v>
      </c>
      <c r="C18" s="154">
        <v>29560</v>
      </c>
      <c r="D18" s="154">
        <v>17840</v>
      </c>
      <c r="E18" s="154">
        <v>21300</v>
      </c>
      <c r="F18" s="154">
        <v>55320</v>
      </c>
      <c r="G18" s="154">
        <v>51890</v>
      </c>
      <c r="H18" s="154">
        <v>69040</v>
      </c>
      <c r="I18" s="154">
        <v>122680</v>
      </c>
      <c r="J18" s="154">
        <v>53440</v>
      </c>
      <c r="K18" s="154">
        <v>69910</v>
      </c>
      <c r="L18" s="154">
        <v>36970</v>
      </c>
      <c r="M18" s="154">
        <v>10870</v>
      </c>
      <c r="N18" s="155">
        <f>SUM(B18:M18)</f>
        <v>561190</v>
      </c>
      <c r="O18" s="156"/>
      <c r="P18" s="157"/>
    </row>
    <row r="19" spans="1:16" s="152" customFormat="1" ht="32.1" hidden="1" customHeight="1" x14ac:dyDescent="0.15">
      <c r="A19" s="153"/>
      <c r="B19" s="158">
        <f t="shared" ref="B19:N19" si="3">(B17/B18)-1</f>
        <v>-0.41215914170764412</v>
      </c>
      <c r="C19" s="158">
        <f t="shared" si="3"/>
        <v>-0.49357239512855211</v>
      </c>
      <c r="D19" s="158">
        <f t="shared" si="3"/>
        <v>-0.2488789237668162</v>
      </c>
      <c r="E19" s="158">
        <f t="shared" si="3"/>
        <v>0.10610328638497646</v>
      </c>
      <c r="F19" s="158">
        <f t="shared" si="3"/>
        <v>-0.24746926970354299</v>
      </c>
      <c r="G19" s="158">
        <f t="shared" si="3"/>
        <v>-0.12777028329157836</v>
      </c>
      <c r="H19" s="159">
        <f t="shared" si="3"/>
        <v>-0.12166859791425255</v>
      </c>
      <c r="I19" s="159">
        <f t="shared" si="3"/>
        <v>-5.1434626671014061E-2</v>
      </c>
      <c r="J19" s="159">
        <f t="shared" si="3"/>
        <v>9.749251497005984E-2</v>
      </c>
      <c r="K19" s="159">
        <f t="shared" si="3"/>
        <v>2.6891717923043901E-2</v>
      </c>
      <c r="L19" s="159">
        <f t="shared" si="3"/>
        <v>-9.6023803083581272E-2</v>
      </c>
      <c r="M19" s="159">
        <f t="shared" si="3"/>
        <v>0.1113155473781049</v>
      </c>
      <c r="N19" s="158">
        <f t="shared" si="3"/>
        <v>-0.10026907108109551</v>
      </c>
      <c r="O19" s="160"/>
      <c r="P19" s="157"/>
    </row>
    <row r="20" spans="1:16" s="152" customFormat="1" ht="32.1" customHeight="1" thickBot="1" x14ac:dyDescent="0.2">
      <c r="A20" s="163" t="s">
        <v>18</v>
      </c>
      <c r="B20" s="164">
        <v>71</v>
      </c>
      <c r="C20" s="164">
        <v>69</v>
      </c>
      <c r="D20" s="164">
        <v>1186</v>
      </c>
      <c r="E20" s="164">
        <v>10704</v>
      </c>
      <c r="F20" s="164">
        <v>23386</v>
      </c>
      <c r="G20" s="164">
        <v>24447</v>
      </c>
      <c r="H20" s="164">
        <v>18403</v>
      </c>
      <c r="I20" s="164">
        <v>29995</v>
      </c>
      <c r="J20" s="164">
        <v>19713</v>
      </c>
      <c r="K20" s="164">
        <v>25876</v>
      </c>
      <c r="L20" s="164">
        <v>10358</v>
      </c>
      <c r="M20" s="164">
        <v>294</v>
      </c>
      <c r="N20" s="165">
        <f>SUM(B20:M20)</f>
        <v>164502</v>
      </c>
      <c r="O20" s="166">
        <f>N21</f>
        <v>151912</v>
      </c>
      <c r="P20" s="610">
        <f>(N20/N21)-1</f>
        <v>8.2876928748222722E-2</v>
      </c>
    </row>
    <row r="21" spans="1:16" s="152" customFormat="1" ht="32.1" hidden="1" customHeight="1" thickTop="1" x14ac:dyDescent="0.15">
      <c r="A21" s="167"/>
      <c r="B21" s="168">
        <v>24</v>
      </c>
      <c r="C21" s="168">
        <v>54</v>
      </c>
      <c r="D21" s="168">
        <v>1405</v>
      </c>
      <c r="E21" s="168">
        <v>5688</v>
      </c>
      <c r="F21" s="168">
        <v>23069</v>
      </c>
      <c r="G21" s="168">
        <v>24102</v>
      </c>
      <c r="H21" s="168">
        <v>19047</v>
      </c>
      <c r="I21" s="168">
        <v>30108</v>
      </c>
      <c r="J21" s="168">
        <v>18107</v>
      </c>
      <c r="K21" s="168">
        <v>21801</v>
      </c>
      <c r="L21" s="168">
        <v>8425</v>
      </c>
      <c r="M21" s="168">
        <v>82</v>
      </c>
      <c r="N21" s="169">
        <f>SUM(B21:M21)</f>
        <v>151912</v>
      </c>
      <c r="O21" s="170"/>
      <c r="P21" s="171"/>
    </row>
    <row r="22" spans="1:16" s="152" customFormat="1" ht="32.1" hidden="1" customHeight="1" thickBot="1" x14ac:dyDescent="0.2">
      <c r="A22" s="172"/>
      <c r="B22" s="158">
        <f t="shared" ref="B22:N22" si="4">(B20/B21)-1</f>
        <v>1.9583333333333335</v>
      </c>
      <c r="C22" s="158">
        <f t="shared" si="4"/>
        <v>0.27777777777777768</v>
      </c>
      <c r="D22" s="158">
        <f t="shared" si="4"/>
        <v>-0.15587188612099645</v>
      </c>
      <c r="E22" s="158">
        <f t="shared" si="4"/>
        <v>0.8818565400843883</v>
      </c>
      <c r="F22" s="158">
        <f t="shared" si="4"/>
        <v>1.3741384542026003E-2</v>
      </c>
      <c r="G22" s="158">
        <f t="shared" si="4"/>
        <v>1.4314164799601681E-2</v>
      </c>
      <c r="H22" s="159">
        <f t="shared" si="4"/>
        <v>-3.3811098860712985E-2</v>
      </c>
      <c r="I22" s="159">
        <f t="shared" si="4"/>
        <v>-3.7531553075594859E-3</v>
      </c>
      <c r="J22" s="159">
        <f t="shared" si="4"/>
        <v>8.8694979842049992E-2</v>
      </c>
      <c r="K22" s="159">
        <f t="shared" si="4"/>
        <v>0.18691803128296858</v>
      </c>
      <c r="L22" s="159">
        <f t="shared" si="4"/>
        <v>0.22943620178041546</v>
      </c>
      <c r="M22" s="159">
        <f t="shared" si="4"/>
        <v>2.5853658536585367</v>
      </c>
      <c r="N22" s="158">
        <f t="shared" si="4"/>
        <v>8.2876928748222722E-2</v>
      </c>
      <c r="O22" s="160"/>
      <c r="P22" s="157"/>
    </row>
    <row r="23" spans="1:16" s="152" customFormat="1" ht="32.1" customHeight="1" thickTop="1" x14ac:dyDescent="0.15">
      <c r="A23" s="173" t="s">
        <v>20</v>
      </c>
      <c r="B23" s="162">
        <f t="shared" ref="B23:M24" si="5">SUM(B8,B11,B14,B17,B20)</f>
        <v>109766</v>
      </c>
      <c r="C23" s="174">
        <f t="shared" si="5"/>
        <v>124503</v>
      </c>
      <c r="D23" s="162">
        <f t="shared" si="5"/>
        <v>129688</v>
      </c>
      <c r="E23" s="162">
        <f t="shared" si="5"/>
        <v>301163</v>
      </c>
      <c r="F23" s="162">
        <f t="shared" si="5"/>
        <v>393494</v>
      </c>
      <c r="G23" s="162">
        <f t="shared" si="5"/>
        <v>352859</v>
      </c>
      <c r="H23" s="175">
        <f t="shared" si="5"/>
        <v>315845</v>
      </c>
      <c r="I23" s="175">
        <f t="shared" si="5"/>
        <v>524102</v>
      </c>
      <c r="J23" s="175">
        <f t="shared" si="5"/>
        <v>335946</v>
      </c>
      <c r="K23" s="175">
        <f t="shared" si="5"/>
        <v>486894</v>
      </c>
      <c r="L23" s="175">
        <f t="shared" si="5"/>
        <v>411344</v>
      </c>
      <c r="M23" s="175">
        <f t="shared" si="5"/>
        <v>119419</v>
      </c>
      <c r="N23" s="162">
        <f>SUM(N8,N11,N14,N17,N20)</f>
        <v>3605023</v>
      </c>
      <c r="O23" s="176">
        <f>N24</f>
        <v>3709165</v>
      </c>
      <c r="P23" s="609">
        <f>(N23/N24)-1</f>
        <v>-2.8076939149377256E-2</v>
      </c>
    </row>
    <row r="24" spans="1:16" s="152" customFormat="1" ht="32.1" hidden="1" customHeight="1" x14ac:dyDescent="0.15">
      <c r="A24" s="177"/>
      <c r="B24" s="155">
        <f>SUM(B9,B12,B15,B18,B21)</f>
        <v>107420</v>
      </c>
      <c r="C24" s="178">
        <f t="shared" si="5"/>
        <v>126529</v>
      </c>
      <c r="D24" s="155">
        <f t="shared" si="5"/>
        <v>165793</v>
      </c>
      <c r="E24" s="155">
        <f t="shared" si="5"/>
        <v>260777</v>
      </c>
      <c r="F24" s="155">
        <f t="shared" si="5"/>
        <v>438678</v>
      </c>
      <c r="G24" s="155">
        <f t="shared" si="5"/>
        <v>342981</v>
      </c>
      <c r="H24" s="155">
        <f t="shared" si="5"/>
        <v>346125</v>
      </c>
      <c r="I24" s="155">
        <f t="shared" si="5"/>
        <v>566573</v>
      </c>
      <c r="J24" s="155">
        <f t="shared" si="5"/>
        <v>353274</v>
      </c>
      <c r="K24" s="155">
        <f t="shared" si="5"/>
        <v>465766</v>
      </c>
      <c r="L24" s="155">
        <f t="shared" si="5"/>
        <v>396553</v>
      </c>
      <c r="M24" s="155">
        <f t="shared" si="5"/>
        <v>138696</v>
      </c>
      <c r="N24" s="155">
        <f>SUM(N9,N12,N15,N18,N21)</f>
        <v>3709165</v>
      </c>
      <c r="O24" s="155">
        <f>SUM(O9,O12,O15,O18,O21)</f>
        <v>0</v>
      </c>
    </row>
    <row r="25" spans="1:16" s="152" customFormat="1" ht="32.1" customHeight="1" x14ac:dyDescent="0.15">
      <c r="A25" s="145" t="s">
        <v>47</v>
      </c>
      <c r="B25" s="611">
        <f t="shared" ref="B25:N25" si="6">(B23/B24)-1</f>
        <v>2.1839508471420688E-2</v>
      </c>
      <c r="C25" s="611">
        <f t="shared" si="6"/>
        <v>-1.6012139509519518E-2</v>
      </c>
      <c r="D25" s="611">
        <f t="shared" si="6"/>
        <v>-0.21777155850970786</v>
      </c>
      <c r="E25" s="611">
        <f t="shared" si="6"/>
        <v>0.15486795231174533</v>
      </c>
      <c r="F25" s="611">
        <f t="shared" si="6"/>
        <v>-0.10300037840967635</v>
      </c>
      <c r="G25" s="611">
        <f t="shared" si="6"/>
        <v>2.8800429178292619E-2</v>
      </c>
      <c r="H25" s="611">
        <f t="shared" si="6"/>
        <v>-8.7482845792704933E-2</v>
      </c>
      <c r="I25" s="611">
        <f t="shared" si="6"/>
        <v>-7.4961214177166946E-2</v>
      </c>
      <c r="J25" s="611">
        <f t="shared" si="6"/>
        <v>-4.9049746089437685E-2</v>
      </c>
      <c r="K25" s="611">
        <f t="shared" si="6"/>
        <v>4.5361834054010064E-2</v>
      </c>
      <c r="L25" s="611">
        <f t="shared" si="6"/>
        <v>3.7298923473028767E-2</v>
      </c>
      <c r="M25" s="611">
        <f t="shared" si="6"/>
        <v>-0.1389874257368634</v>
      </c>
      <c r="N25" s="611">
        <f t="shared" si="6"/>
        <v>-2.8076939149377256E-2</v>
      </c>
      <c r="O25" s="179"/>
    </row>
    <row r="26" spans="1:16" s="152" customFormat="1" ht="32.1" customHeight="1" x14ac:dyDescent="0.15">
      <c r="A26" s="145" t="s">
        <v>21</v>
      </c>
      <c r="B26" s="676">
        <f>SUM(B23:D23)</f>
        <v>363957</v>
      </c>
      <c r="C26" s="676"/>
      <c r="D26" s="676"/>
      <c r="E26" s="676">
        <f>SUM(E23:G23)</f>
        <v>1047516</v>
      </c>
      <c r="F26" s="676"/>
      <c r="G26" s="676"/>
      <c r="H26" s="676">
        <f>SUM(H23:J23)</f>
        <v>1175893</v>
      </c>
      <c r="I26" s="676"/>
      <c r="J26" s="676"/>
      <c r="K26" s="676">
        <f>SUM(K23:M23)</f>
        <v>1017657</v>
      </c>
      <c r="L26" s="676"/>
      <c r="M26" s="676"/>
      <c r="N26" s="180"/>
      <c r="O26" s="181"/>
    </row>
    <row r="27" spans="1:16" s="152" customFormat="1" ht="32.1" hidden="1" customHeight="1" x14ac:dyDescent="0.15">
      <c r="A27" s="153" t="s">
        <v>66</v>
      </c>
      <c r="B27" s="677">
        <f>SUM(B24:D24)</f>
        <v>399742</v>
      </c>
      <c r="C27" s="677"/>
      <c r="D27" s="677"/>
      <c r="E27" s="677">
        <f>SUM(E24:G24)</f>
        <v>1042436</v>
      </c>
      <c r="F27" s="677"/>
      <c r="G27" s="677"/>
      <c r="H27" s="677">
        <f>SUM(H24:J24)</f>
        <v>1265972</v>
      </c>
      <c r="I27" s="677"/>
      <c r="J27" s="677"/>
      <c r="K27" s="677">
        <f>SUM(K24:M24)</f>
        <v>1001015</v>
      </c>
      <c r="L27" s="677"/>
      <c r="M27" s="677"/>
      <c r="N27" s="180"/>
      <c r="O27" s="181"/>
    </row>
    <row r="28" spans="1:16" s="152" customFormat="1" ht="32.1" customHeight="1" x14ac:dyDescent="0.15">
      <c r="A28" s="145" t="s">
        <v>47</v>
      </c>
      <c r="B28" s="673">
        <f>(B26/B27)-1</f>
        <v>-8.9520240555158059E-2</v>
      </c>
      <c r="C28" s="674"/>
      <c r="D28" s="675"/>
      <c r="E28" s="673">
        <f>(E26/E27)-1</f>
        <v>4.8732008487810674E-3</v>
      </c>
      <c r="F28" s="674"/>
      <c r="G28" s="675"/>
      <c r="H28" s="673">
        <f>(H26/H27)-1</f>
        <v>-7.1154022363843716E-2</v>
      </c>
      <c r="I28" s="674"/>
      <c r="J28" s="675"/>
      <c r="K28" s="673">
        <f>(K26/K27)-1</f>
        <v>1.6625125497619964E-2</v>
      </c>
      <c r="L28" s="674"/>
      <c r="M28" s="675"/>
      <c r="N28" s="182"/>
      <c r="O28" s="183"/>
    </row>
    <row r="29" spans="1:16" s="146" customFormat="1" ht="21" x14ac:dyDescent="0.2">
      <c r="A29" s="184"/>
      <c r="B29" s="185"/>
      <c r="C29" s="185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</row>
    <row r="30" spans="1:16" s="146" customFormat="1" ht="21" x14ac:dyDescent="0.2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9"/>
      <c r="O30" s="189"/>
    </row>
    <row r="31" spans="1:16" s="146" customFormat="1" ht="24" x14ac:dyDescent="0.25">
      <c r="A31" s="139" t="s">
        <v>67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40"/>
      <c r="P31" s="140"/>
    </row>
    <row r="32" spans="1:16" s="146" customFormat="1" ht="21" x14ac:dyDescent="0.2"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42"/>
      <c r="P32" s="143" t="s">
        <v>63</v>
      </c>
    </row>
    <row r="33" spans="1:16" s="146" customFormat="1" ht="24" customHeight="1" x14ac:dyDescent="0.2">
      <c r="A33" s="690" t="s">
        <v>64</v>
      </c>
      <c r="B33" s="687" t="s">
        <v>65</v>
      </c>
      <c r="C33" s="687"/>
      <c r="D33" s="687"/>
      <c r="E33" s="687"/>
      <c r="F33" s="687"/>
      <c r="G33" s="687"/>
      <c r="H33" s="693" t="s">
        <v>65</v>
      </c>
      <c r="I33" s="694"/>
      <c r="J33" s="694"/>
      <c r="K33" s="694"/>
      <c r="L33" s="694"/>
      <c r="M33" s="694"/>
      <c r="N33" s="678" t="str">
        <f>N5</f>
        <v>R6計</v>
      </c>
      <c r="O33" s="681" t="str">
        <f>O5</f>
        <v>R5 計</v>
      </c>
      <c r="P33" s="684" t="s">
        <v>48</v>
      </c>
    </row>
    <row r="34" spans="1:16" s="146" customFormat="1" ht="24" customHeight="1" x14ac:dyDescent="0.2">
      <c r="A34" s="691"/>
      <c r="B34" s="687" t="s">
        <v>22</v>
      </c>
      <c r="C34" s="687"/>
      <c r="D34" s="687"/>
      <c r="E34" s="687" t="s">
        <v>23</v>
      </c>
      <c r="F34" s="687"/>
      <c r="G34" s="687"/>
      <c r="H34" s="688" t="s">
        <v>24</v>
      </c>
      <c r="I34" s="688"/>
      <c r="J34" s="688"/>
      <c r="K34" s="689" t="s">
        <v>40</v>
      </c>
      <c r="L34" s="688"/>
      <c r="M34" s="688"/>
      <c r="N34" s="679"/>
      <c r="O34" s="682"/>
      <c r="P34" s="685"/>
    </row>
    <row r="35" spans="1:16" s="146" customFormat="1" ht="24" customHeight="1" thickBot="1" x14ac:dyDescent="0.25">
      <c r="A35" s="692"/>
      <c r="B35" s="190" t="s">
        <v>6</v>
      </c>
      <c r="C35" s="190" t="s">
        <v>7</v>
      </c>
      <c r="D35" s="190" t="s">
        <v>8</v>
      </c>
      <c r="E35" s="190" t="s">
        <v>0</v>
      </c>
      <c r="F35" s="190" t="s">
        <v>1</v>
      </c>
      <c r="G35" s="190" t="s">
        <v>2</v>
      </c>
      <c r="H35" s="147" t="s">
        <v>3</v>
      </c>
      <c r="I35" s="147" t="s">
        <v>4</v>
      </c>
      <c r="J35" s="147" t="s">
        <v>5</v>
      </c>
      <c r="K35" s="147" t="s">
        <v>41</v>
      </c>
      <c r="L35" s="147" t="s">
        <v>42</v>
      </c>
      <c r="M35" s="147" t="s">
        <v>43</v>
      </c>
      <c r="N35" s="680"/>
      <c r="O35" s="683"/>
      <c r="P35" s="686"/>
    </row>
    <row r="36" spans="1:16" s="152" customFormat="1" ht="32.1" customHeight="1" thickTop="1" x14ac:dyDescent="0.15">
      <c r="A36" s="148" t="s">
        <v>35</v>
      </c>
      <c r="B36" s="149">
        <v>528805</v>
      </c>
      <c r="C36" s="149">
        <v>232952</v>
      </c>
      <c r="D36" s="149">
        <v>307437</v>
      </c>
      <c r="E36" s="149">
        <v>399495</v>
      </c>
      <c r="F36" s="149">
        <v>452236</v>
      </c>
      <c r="G36" s="149">
        <v>347335</v>
      </c>
      <c r="H36" s="149">
        <v>356302</v>
      </c>
      <c r="I36" s="149">
        <v>542385</v>
      </c>
      <c r="J36" s="149">
        <v>351571</v>
      </c>
      <c r="K36" s="149">
        <v>382969</v>
      </c>
      <c r="L36" s="149">
        <v>424748</v>
      </c>
      <c r="M36" s="149">
        <v>215003</v>
      </c>
      <c r="N36" s="150">
        <f>SUM(B36:M36)</f>
        <v>4541238</v>
      </c>
      <c r="O36" s="151">
        <f>N37</f>
        <v>4672018</v>
      </c>
      <c r="P36" s="609">
        <f>(N36/N37)-1</f>
        <v>-2.7992186673938324E-2</v>
      </c>
    </row>
    <row r="37" spans="1:16" s="152" customFormat="1" ht="32.1" hidden="1" customHeight="1" x14ac:dyDescent="0.15">
      <c r="A37" s="153"/>
      <c r="B37" s="154">
        <v>573136</v>
      </c>
      <c r="C37" s="154">
        <v>222077</v>
      </c>
      <c r="D37" s="154">
        <v>342479</v>
      </c>
      <c r="E37" s="154">
        <v>365925</v>
      </c>
      <c r="F37" s="154">
        <v>474222</v>
      </c>
      <c r="G37" s="154">
        <v>337802</v>
      </c>
      <c r="H37" s="154">
        <v>381782</v>
      </c>
      <c r="I37" s="154">
        <v>487490</v>
      </c>
      <c r="J37" s="154">
        <v>420676</v>
      </c>
      <c r="K37" s="154">
        <v>396876</v>
      </c>
      <c r="L37" s="154">
        <v>437037</v>
      </c>
      <c r="M37" s="154">
        <v>232516</v>
      </c>
      <c r="N37" s="155">
        <f>SUM(B37:M37)</f>
        <v>4672018</v>
      </c>
      <c r="O37" s="156"/>
      <c r="P37" s="157"/>
    </row>
    <row r="38" spans="1:16" s="152" customFormat="1" ht="32.1" hidden="1" customHeight="1" x14ac:dyDescent="0.15">
      <c r="A38" s="153"/>
      <c r="B38" s="158">
        <f t="shared" ref="B38:N38" si="7">(B36/B37)-1</f>
        <v>-7.7348133776276473E-2</v>
      </c>
      <c r="C38" s="158">
        <f t="shared" si="7"/>
        <v>4.8969501569275486E-2</v>
      </c>
      <c r="D38" s="158">
        <f t="shared" si="7"/>
        <v>-0.10231868231336816</v>
      </c>
      <c r="E38" s="158">
        <f t="shared" si="7"/>
        <v>9.1740110678417697E-2</v>
      </c>
      <c r="F38" s="158">
        <f t="shared" si="7"/>
        <v>-4.6362252278468685E-2</v>
      </c>
      <c r="G38" s="158">
        <f t="shared" si="7"/>
        <v>2.8220673649060668E-2</v>
      </c>
      <c r="H38" s="158">
        <f t="shared" si="7"/>
        <v>-6.6739657710421119E-2</v>
      </c>
      <c r="I38" s="158">
        <f t="shared" si="7"/>
        <v>0.11260743810129448</v>
      </c>
      <c r="J38" s="158">
        <f t="shared" si="7"/>
        <v>-0.16427131569188635</v>
      </c>
      <c r="K38" s="158">
        <f t="shared" si="7"/>
        <v>-3.5041171549804018E-2</v>
      </c>
      <c r="L38" s="158">
        <f t="shared" si="7"/>
        <v>-2.8118900688042459E-2</v>
      </c>
      <c r="M38" s="158">
        <f t="shared" si="7"/>
        <v>-7.5319547902079842E-2</v>
      </c>
      <c r="N38" s="158">
        <f t="shared" si="7"/>
        <v>-2.7992186673938324E-2</v>
      </c>
      <c r="O38" s="160"/>
      <c r="P38" s="157"/>
    </row>
    <row r="39" spans="1:16" s="152" customFormat="1" ht="32.1" customHeight="1" x14ac:dyDescent="0.15">
      <c r="A39" s="145" t="s">
        <v>15</v>
      </c>
      <c r="B39" s="161">
        <v>53135</v>
      </c>
      <c r="C39" s="161">
        <v>71862</v>
      </c>
      <c r="D39" s="161">
        <v>77628</v>
      </c>
      <c r="E39" s="161">
        <v>135600</v>
      </c>
      <c r="F39" s="161">
        <v>227063</v>
      </c>
      <c r="G39" s="161">
        <v>179401</v>
      </c>
      <c r="H39" s="161">
        <v>124798</v>
      </c>
      <c r="I39" s="161">
        <v>163192</v>
      </c>
      <c r="J39" s="161">
        <v>113730</v>
      </c>
      <c r="K39" s="161">
        <v>141708</v>
      </c>
      <c r="L39" s="161">
        <v>173557</v>
      </c>
      <c r="M39" s="161">
        <v>53899</v>
      </c>
      <c r="N39" s="162">
        <f>SUM(B39:M39)</f>
        <v>1515573</v>
      </c>
      <c r="O39" s="176">
        <f>N40</f>
        <v>1303324</v>
      </c>
      <c r="P39" s="609">
        <f>(N39/N40)-1</f>
        <v>0.16285206134468488</v>
      </c>
    </row>
    <row r="40" spans="1:16" s="152" customFormat="1" ht="32.1" hidden="1" customHeight="1" x14ac:dyDescent="0.15">
      <c r="A40" s="153"/>
      <c r="B40" s="154">
        <v>48296</v>
      </c>
      <c r="C40" s="154">
        <v>61281</v>
      </c>
      <c r="D40" s="154">
        <v>91994</v>
      </c>
      <c r="E40" s="154">
        <v>93900</v>
      </c>
      <c r="F40" s="154">
        <v>149009</v>
      </c>
      <c r="G40" s="154">
        <v>117843</v>
      </c>
      <c r="H40" s="154">
        <v>119564</v>
      </c>
      <c r="I40" s="154">
        <v>139450</v>
      </c>
      <c r="J40" s="154">
        <v>113201</v>
      </c>
      <c r="K40" s="154">
        <v>149958</v>
      </c>
      <c r="L40" s="154">
        <v>165590</v>
      </c>
      <c r="M40" s="154">
        <v>53238</v>
      </c>
      <c r="N40" s="155">
        <f>SUM(B40:M40)</f>
        <v>1303324</v>
      </c>
      <c r="O40" s="156"/>
      <c r="P40" s="157"/>
    </row>
    <row r="41" spans="1:16" s="152" customFormat="1" ht="32.1" hidden="1" customHeight="1" x14ac:dyDescent="0.15">
      <c r="A41" s="153"/>
      <c r="B41" s="158">
        <f t="shared" ref="B41:N41" si="8">(B39/B40)-1</f>
        <v>0.10019463309590848</v>
      </c>
      <c r="C41" s="158">
        <f t="shared" si="8"/>
        <v>0.17266363146815489</v>
      </c>
      <c r="D41" s="158">
        <f t="shared" si="8"/>
        <v>-0.15616235841467918</v>
      </c>
      <c r="E41" s="158">
        <f t="shared" si="8"/>
        <v>0.44408945686900969</v>
      </c>
      <c r="F41" s="158">
        <f t="shared" si="8"/>
        <v>0.52382070881624609</v>
      </c>
      <c r="G41" s="158">
        <f t="shared" si="8"/>
        <v>0.52237298778883767</v>
      </c>
      <c r="H41" s="158">
        <f t="shared" si="8"/>
        <v>4.3775718443678668E-2</v>
      </c>
      <c r="I41" s="158">
        <f t="shared" si="8"/>
        <v>0.17025457153101464</v>
      </c>
      <c r="J41" s="158">
        <f t="shared" si="8"/>
        <v>4.6731035944911348E-3</v>
      </c>
      <c r="K41" s="158">
        <f t="shared" si="8"/>
        <v>-5.5015404313207728E-2</v>
      </c>
      <c r="L41" s="158">
        <f t="shared" si="8"/>
        <v>4.811280874448931E-2</v>
      </c>
      <c r="M41" s="158">
        <f t="shared" si="8"/>
        <v>1.2415943499004545E-2</v>
      </c>
      <c r="N41" s="158">
        <f t="shared" si="8"/>
        <v>0.16285206134468488</v>
      </c>
      <c r="O41" s="160"/>
      <c r="P41" s="157"/>
    </row>
    <row r="42" spans="1:16" s="152" customFormat="1" ht="32.1" customHeight="1" x14ac:dyDescent="0.15">
      <c r="A42" s="145" t="s">
        <v>16</v>
      </c>
      <c r="B42" s="161">
        <v>12669</v>
      </c>
      <c r="C42" s="161">
        <v>20689</v>
      </c>
      <c r="D42" s="161">
        <v>19048</v>
      </c>
      <c r="E42" s="161">
        <v>25577</v>
      </c>
      <c r="F42" s="161">
        <v>34300</v>
      </c>
      <c r="G42" s="161">
        <v>27065</v>
      </c>
      <c r="H42" s="161">
        <v>37321</v>
      </c>
      <c r="I42" s="161">
        <v>62735</v>
      </c>
      <c r="J42" s="161">
        <v>53249</v>
      </c>
      <c r="K42" s="161">
        <v>64100</v>
      </c>
      <c r="L42" s="161">
        <v>49277</v>
      </c>
      <c r="M42" s="161">
        <v>13421</v>
      </c>
      <c r="N42" s="162">
        <f>SUM(B42:M42)</f>
        <v>419451</v>
      </c>
      <c r="O42" s="176">
        <f>N43</f>
        <v>615780</v>
      </c>
      <c r="P42" s="609">
        <f>(N42/N43)-1</f>
        <v>-0.31882977686836211</v>
      </c>
    </row>
    <row r="43" spans="1:16" s="152" customFormat="1" ht="32.1" hidden="1" customHeight="1" x14ac:dyDescent="0.15">
      <c r="A43" s="153"/>
      <c r="B43" s="154">
        <v>10433</v>
      </c>
      <c r="C43" s="154">
        <v>14819</v>
      </c>
      <c r="D43" s="154">
        <v>19813</v>
      </c>
      <c r="E43" s="154">
        <v>19179</v>
      </c>
      <c r="F43" s="154">
        <v>77394</v>
      </c>
      <c r="G43" s="154">
        <v>52838</v>
      </c>
      <c r="H43" s="154">
        <v>63976</v>
      </c>
      <c r="I43" s="154">
        <v>124698</v>
      </c>
      <c r="J43" s="154">
        <v>76482</v>
      </c>
      <c r="K43" s="154">
        <v>95317</v>
      </c>
      <c r="L43" s="154">
        <v>48469</v>
      </c>
      <c r="M43" s="154">
        <v>12362</v>
      </c>
      <c r="N43" s="155">
        <f>SUM(B43:M43)</f>
        <v>615780</v>
      </c>
      <c r="O43" s="156"/>
      <c r="P43" s="157"/>
    </row>
    <row r="44" spans="1:16" s="152" customFormat="1" ht="32.1" hidden="1" customHeight="1" x14ac:dyDescent="0.15">
      <c r="A44" s="153"/>
      <c r="B44" s="158">
        <f t="shared" ref="B44:N44" si="9">(B42/B43)-1</f>
        <v>0.21431994632416362</v>
      </c>
      <c r="C44" s="158">
        <f t="shared" si="9"/>
        <v>0.39611309804980088</v>
      </c>
      <c r="D44" s="158">
        <f t="shared" si="9"/>
        <v>-3.8611012971281444E-2</v>
      </c>
      <c r="E44" s="158">
        <f t="shared" si="9"/>
        <v>0.33359403514260388</v>
      </c>
      <c r="F44" s="158">
        <f t="shared" si="9"/>
        <v>-0.55681318965294468</v>
      </c>
      <c r="G44" s="158">
        <f t="shared" si="9"/>
        <v>-0.48777395056588058</v>
      </c>
      <c r="H44" s="158">
        <f t="shared" si="9"/>
        <v>-0.4166406152307115</v>
      </c>
      <c r="I44" s="158">
        <f t="shared" si="9"/>
        <v>-0.49690452132351759</v>
      </c>
      <c r="J44" s="158">
        <f t="shared" si="9"/>
        <v>-0.30377082189273297</v>
      </c>
      <c r="K44" s="158">
        <f t="shared" si="9"/>
        <v>-0.32750716031767679</v>
      </c>
      <c r="L44" s="158">
        <f t="shared" si="9"/>
        <v>1.6670449153066924E-2</v>
      </c>
      <c r="M44" s="158">
        <f t="shared" si="9"/>
        <v>8.566574987866038E-2</v>
      </c>
      <c r="N44" s="158">
        <f t="shared" si="9"/>
        <v>-0.31882977686836211</v>
      </c>
      <c r="O44" s="160"/>
      <c r="P44" s="157"/>
    </row>
    <row r="45" spans="1:16" s="152" customFormat="1" ht="32.1" customHeight="1" x14ac:dyDescent="0.15">
      <c r="A45" s="145" t="s">
        <v>17</v>
      </c>
      <c r="B45" s="161">
        <v>21828</v>
      </c>
      <c r="C45" s="161">
        <v>33309</v>
      </c>
      <c r="D45" s="161">
        <v>59518</v>
      </c>
      <c r="E45" s="161">
        <v>120375</v>
      </c>
      <c r="F45" s="161">
        <v>115984</v>
      </c>
      <c r="G45" s="161">
        <v>80478</v>
      </c>
      <c r="H45" s="161">
        <v>119639</v>
      </c>
      <c r="I45" s="161">
        <v>204950</v>
      </c>
      <c r="J45" s="161">
        <v>124281</v>
      </c>
      <c r="K45" s="161">
        <v>126753</v>
      </c>
      <c r="L45" s="161">
        <v>90721</v>
      </c>
      <c r="M45" s="161">
        <v>27740</v>
      </c>
      <c r="N45" s="162">
        <f>SUM(B45:M45)</f>
        <v>1125576</v>
      </c>
      <c r="O45" s="176">
        <f>N46</f>
        <v>1090910</v>
      </c>
      <c r="P45" s="609">
        <f>(N45/N46)-1</f>
        <v>3.1777140185716535E-2</v>
      </c>
    </row>
    <row r="46" spans="1:16" s="152" customFormat="1" ht="32.1" hidden="1" customHeight="1" x14ac:dyDescent="0.15">
      <c r="A46" s="153"/>
      <c r="B46" s="154">
        <v>24121</v>
      </c>
      <c r="C46" s="154">
        <v>27094</v>
      </c>
      <c r="D46" s="154">
        <v>62819</v>
      </c>
      <c r="E46" s="154">
        <v>107170</v>
      </c>
      <c r="F46" s="154">
        <v>135113</v>
      </c>
      <c r="G46" s="154">
        <v>77613</v>
      </c>
      <c r="H46" s="154">
        <v>117825</v>
      </c>
      <c r="I46" s="154">
        <v>192414</v>
      </c>
      <c r="J46" s="154">
        <v>111792</v>
      </c>
      <c r="K46" s="154">
        <v>113648</v>
      </c>
      <c r="L46" s="154">
        <v>92907</v>
      </c>
      <c r="M46" s="154">
        <v>28394</v>
      </c>
      <c r="N46" s="155">
        <f>SUM(B46:M46)</f>
        <v>1090910</v>
      </c>
      <c r="O46" s="156"/>
      <c r="P46" s="157"/>
    </row>
    <row r="47" spans="1:16" s="152" customFormat="1" ht="32.1" hidden="1" customHeight="1" x14ac:dyDescent="0.15">
      <c r="A47" s="153"/>
      <c r="B47" s="158">
        <f t="shared" ref="B47:N47" si="10">(B45/B46)-1</f>
        <v>-9.5062393764769326E-2</v>
      </c>
      <c r="C47" s="158">
        <f t="shared" si="10"/>
        <v>0.22938658005462464</v>
      </c>
      <c r="D47" s="158">
        <f t="shared" si="10"/>
        <v>-5.2547796048966089E-2</v>
      </c>
      <c r="E47" s="158">
        <f t="shared" si="10"/>
        <v>0.12321545208547158</v>
      </c>
      <c r="F47" s="158">
        <f t="shared" si="10"/>
        <v>-0.14157779044207441</v>
      </c>
      <c r="G47" s="158">
        <f t="shared" si="10"/>
        <v>3.6913919059951228E-2</v>
      </c>
      <c r="H47" s="158">
        <f t="shared" si="10"/>
        <v>1.5395713982601311E-2</v>
      </c>
      <c r="I47" s="158">
        <f t="shared" si="10"/>
        <v>6.5151184425249697E-2</v>
      </c>
      <c r="J47" s="158">
        <f t="shared" si="10"/>
        <v>0.11171640188922294</v>
      </c>
      <c r="K47" s="158">
        <f t="shared" si="10"/>
        <v>0.11531219203153587</v>
      </c>
      <c r="L47" s="158">
        <f t="shared" si="10"/>
        <v>-2.3528905249335375E-2</v>
      </c>
      <c r="M47" s="158">
        <f t="shared" si="10"/>
        <v>-2.3033035148270709E-2</v>
      </c>
      <c r="N47" s="158">
        <f t="shared" si="10"/>
        <v>3.1777140185716535E-2</v>
      </c>
      <c r="O47" s="160"/>
      <c r="P47" s="157"/>
    </row>
    <row r="48" spans="1:16" s="152" customFormat="1" ht="32.1" customHeight="1" thickBot="1" x14ac:dyDescent="0.2">
      <c r="A48" s="163" t="s">
        <v>18</v>
      </c>
      <c r="B48" s="164">
        <v>4600</v>
      </c>
      <c r="C48" s="164">
        <v>2317</v>
      </c>
      <c r="D48" s="164">
        <v>10389</v>
      </c>
      <c r="E48" s="164">
        <v>36924</v>
      </c>
      <c r="F48" s="164">
        <v>47701</v>
      </c>
      <c r="G48" s="164">
        <v>55947</v>
      </c>
      <c r="H48" s="164">
        <v>61039</v>
      </c>
      <c r="I48" s="164">
        <v>106407</v>
      </c>
      <c r="J48" s="164">
        <v>60307</v>
      </c>
      <c r="K48" s="164">
        <v>58095</v>
      </c>
      <c r="L48" s="164">
        <v>47157</v>
      </c>
      <c r="M48" s="164">
        <v>8303</v>
      </c>
      <c r="N48" s="165">
        <f>SUM(B48:M48)</f>
        <v>499186</v>
      </c>
      <c r="O48" s="166">
        <f>N49</f>
        <v>447635</v>
      </c>
      <c r="P48" s="610">
        <f>(N48/N49)-1</f>
        <v>0.11516302344544105</v>
      </c>
    </row>
    <row r="49" spans="1:16" s="152" customFormat="1" ht="31.5" hidden="1" customHeight="1" thickTop="1" x14ac:dyDescent="0.15">
      <c r="A49" s="167"/>
      <c r="B49" s="168">
        <v>7999</v>
      </c>
      <c r="C49" s="168">
        <v>2827</v>
      </c>
      <c r="D49" s="168">
        <v>14792</v>
      </c>
      <c r="E49" s="168">
        <v>23421</v>
      </c>
      <c r="F49" s="168">
        <v>59357</v>
      </c>
      <c r="G49" s="168">
        <v>62069</v>
      </c>
      <c r="H49" s="168">
        <v>57659</v>
      </c>
      <c r="I49" s="168">
        <v>85155</v>
      </c>
      <c r="J49" s="168">
        <v>48324</v>
      </c>
      <c r="K49" s="168">
        <v>49132</v>
      </c>
      <c r="L49" s="168">
        <v>30665</v>
      </c>
      <c r="M49" s="168">
        <v>6235</v>
      </c>
      <c r="N49" s="169">
        <f>SUM(B49:M49)</f>
        <v>447635</v>
      </c>
      <c r="O49" s="170"/>
      <c r="P49" s="171"/>
    </row>
    <row r="50" spans="1:16" s="152" customFormat="1" ht="32.25" hidden="1" customHeight="1" x14ac:dyDescent="0.15">
      <c r="A50" s="191"/>
      <c r="B50" s="158">
        <f t="shared" ref="B50:N50" si="11">(B48/B49)-1</f>
        <v>-0.42492811601450187</v>
      </c>
      <c r="C50" s="158">
        <f t="shared" si="11"/>
        <v>-0.18040325433321547</v>
      </c>
      <c r="D50" s="158">
        <f t="shared" si="11"/>
        <v>-0.2976608977825852</v>
      </c>
      <c r="E50" s="158">
        <f t="shared" si="11"/>
        <v>0.57653387985141547</v>
      </c>
      <c r="F50" s="158">
        <f t="shared" si="11"/>
        <v>-0.19637111039978439</v>
      </c>
      <c r="G50" s="158">
        <f t="shared" si="11"/>
        <v>-9.8632167426573658E-2</v>
      </c>
      <c r="H50" s="158">
        <f t="shared" si="11"/>
        <v>5.8620510241246038E-2</v>
      </c>
      <c r="I50" s="158">
        <f t="shared" si="11"/>
        <v>0.24956843403205919</v>
      </c>
      <c r="J50" s="158">
        <f t="shared" si="11"/>
        <v>0.24797202218359415</v>
      </c>
      <c r="K50" s="158">
        <f t="shared" si="11"/>
        <v>0.18242693153138489</v>
      </c>
      <c r="L50" s="158">
        <f t="shared" si="11"/>
        <v>0.5378118375998695</v>
      </c>
      <c r="M50" s="158">
        <f t="shared" si="11"/>
        <v>0.33167602245388927</v>
      </c>
      <c r="N50" s="158">
        <f t="shared" si="11"/>
        <v>0.11516302344544105</v>
      </c>
      <c r="O50" s="160"/>
      <c r="P50" s="157"/>
    </row>
    <row r="51" spans="1:16" s="152" customFormat="1" ht="32.1" customHeight="1" thickTop="1" x14ac:dyDescent="0.15">
      <c r="A51" s="144" t="s">
        <v>20</v>
      </c>
      <c r="B51" s="162">
        <f t="shared" ref="B51:N52" si="12">SUM(B36,B39,B42,B45,B48)</f>
        <v>621037</v>
      </c>
      <c r="C51" s="174">
        <f t="shared" si="12"/>
        <v>361129</v>
      </c>
      <c r="D51" s="162">
        <f t="shared" si="12"/>
        <v>474020</v>
      </c>
      <c r="E51" s="162">
        <f t="shared" si="12"/>
        <v>717971</v>
      </c>
      <c r="F51" s="162">
        <f t="shared" si="12"/>
        <v>877284</v>
      </c>
      <c r="G51" s="162">
        <f t="shared" si="12"/>
        <v>690226</v>
      </c>
      <c r="H51" s="162">
        <f t="shared" si="12"/>
        <v>699099</v>
      </c>
      <c r="I51" s="162">
        <f t="shared" si="12"/>
        <v>1079669</v>
      </c>
      <c r="J51" s="162">
        <f t="shared" si="12"/>
        <v>703138</v>
      </c>
      <c r="K51" s="162">
        <f t="shared" si="12"/>
        <v>773625</v>
      </c>
      <c r="L51" s="162">
        <f t="shared" si="12"/>
        <v>785460</v>
      </c>
      <c r="M51" s="162">
        <f t="shared" si="12"/>
        <v>318366</v>
      </c>
      <c r="N51" s="162">
        <f t="shared" si="12"/>
        <v>8101024</v>
      </c>
      <c r="O51" s="176">
        <f>N52</f>
        <v>8129667</v>
      </c>
      <c r="P51" s="609">
        <f>(N51/N52)-1</f>
        <v>-3.5232685422416088E-3</v>
      </c>
    </row>
    <row r="52" spans="1:16" s="152" customFormat="1" ht="32.1" hidden="1" customHeight="1" x14ac:dyDescent="0.15">
      <c r="A52" s="177"/>
      <c r="B52" s="155">
        <f t="shared" si="12"/>
        <v>663985</v>
      </c>
      <c r="C52" s="178">
        <f t="shared" si="12"/>
        <v>328098</v>
      </c>
      <c r="D52" s="155">
        <f t="shared" si="12"/>
        <v>531897</v>
      </c>
      <c r="E52" s="155">
        <f t="shared" si="12"/>
        <v>609595</v>
      </c>
      <c r="F52" s="155">
        <f t="shared" si="12"/>
        <v>895095</v>
      </c>
      <c r="G52" s="155">
        <f t="shared" si="12"/>
        <v>648165</v>
      </c>
      <c r="H52" s="155">
        <f t="shared" si="12"/>
        <v>740806</v>
      </c>
      <c r="I52" s="155">
        <f t="shared" si="12"/>
        <v>1029207</v>
      </c>
      <c r="J52" s="155">
        <f t="shared" si="12"/>
        <v>770475</v>
      </c>
      <c r="K52" s="155">
        <f t="shared" si="12"/>
        <v>804931</v>
      </c>
      <c r="L52" s="155">
        <f t="shared" si="12"/>
        <v>774668</v>
      </c>
      <c r="M52" s="155">
        <f t="shared" si="12"/>
        <v>332745</v>
      </c>
      <c r="N52" s="155">
        <f t="shared" si="12"/>
        <v>8129667</v>
      </c>
      <c r="O52" s="192">
        <f>SUM(O37,O40,O43,O46,O49)</f>
        <v>0</v>
      </c>
    </row>
    <row r="53" spans="1:16" s="152" customFormat="1" ht="32.1" customHeight="1" x14ac:dyDescent="0.15">
      <c r="A53" s="145" t="s">
        <v>47</v>
      </c>
      <c r="B53" s="611">
        <f t="shared" ref="B53:N53" si="13">(B51/B52)-1</f>
        <v>-6.4682184085483874E-2</v>
      </c>
      <c r="C53" s="611">
        <f t="shared" si="13"/>
        <v>0.10067418880944112</v>
      </c>
      <c r="D53" s="611">
        <f t="shared" si="13"/>
        <v>-0.10881242044982398</v>
      </c>
      <c r="E53" s="611">
        <f t="shared" si="13"/>
        <v>0.17778361042987556</v>
      </c>
      <c r="F53" s="611">
        <f t="shared" si="13"/>
        <v>-1.9898446533608172E-2</v>
      </c>
      <c r="G53" s="611">
        <f t="shared" si="13"/>
        <v>6.4892427082610116E-2</v>
      </c>
      <c r="H53" s="611">
        <f t="shared" si="13"/>
        <v>-5.6299490014929732E-2</v>
      </c>
      <c r="I53" s="611">
        <f t="shared" si="13"/>
        <v>4.9029981335144468E-2</v>
      </c>
      <c r="J53" s="611">
        <f t="shared" si="13"/>
        <v>-8.7396735779876056E-2</v>
      </c>
      <c r="K53" s="611">
        <f t="shared" si="13"/>
        <v>-3.8892774660188256E-2</v>
      </c>
      <c r="L53" s="611">
        <f t="shared" si="13"/>
        <v>1.3931129206318005E-2</v>
      </c>
      <c r="M53" s="611">
        <f t="shared" si="13"/>
        <v>-4.3213271424063504E-2</v>
      </c>
      <c r="N53" s="611">
        <f t="shared" si="13"/>
        <v>-3.5232685422416088E-3</v>
      </c>
      <c r="O53" s="179"/>
    </row>
    <row r="54" spans="1:16" s="152" customFormat="1" ht="32.1" customHeight="1" x14ac:dyDescent="0.15">
      <c r="A54" s="145" t="s">
        <v>21</v>
      </c>
      <c r="B54" s="676">
        <f>SUM(B51:D51)</f>
        <v>1456186</v>
      </c>
      <c r="C54" s="676"/>
      <c r="D54" s="676"/>
      <c r="E54" s="676">
        <f>SUM(E51:G51)</f>
        <v>2285481</v>
      </c>
      <c r="F54" s="676"/>
      <c r="G54" s="676"/>
      <c r="H54" s="676">
        <f>SUM(H51:J51)</f>
        <v>2481906</v>
      </c>
      <c r="I54" s="676"/>
      <c r="J54" s="676"/>
      <c r="K54" s="676">
        <f>SUM(K51:M51)</f>
        <v>1877451</v>
      </c>
      <c r="L54" s="676"/>
      <c r="M54" s="676"/>
      <c r="N54" s="180"/>
      <c r="O54" s="181"/>
    </row>
    <row r="55" spans="1:16" s="152" customFormat="1" ht="32.1" hidden="1" customHeight="1" x14ac:dyDescent="0.15">
      <c r="A55" s="153" t="s">
        <v>66</v>
      </c>
      <c r="B55" s="695">
        <f>SUM(B52:D52)</f>
        <v>1523980</v>
      </c>
      <c r="C55" s="696"/>
      <c r="D55" s="697"/>
      <c r="E55" s="695">
        <f>SUM(E52:G52)</f>
        <v>2152855</v>
      </c>
      <c r="F55" s="696"/>
      <c r="G55" s="697"/>
      <c r="H55" s="695">
        <f>SUM(H52:J52)</f>
        <v>2540488</v>
      </c>
      <c r="I55" s="696"/>
      <c r="J55" s="697"/>
      <c r="K55" s="696">
        <f>SUM(K52:M52)</f>
        <v>1912344</v>
      </c>
      <c r="L55" s="696"/>
      <c r="M55" s="697"/>
      <c r="N55" s="180"/>
      <c r="O55" s="181"/>
    </row>
    <row r="56" spans="1:16" s="152" customFormat="1" ht="32.1" customHeight="1" x14ac:dyDescent="0.15">
      <c r="A56" s="145" t="s">
        <v>47</v>
      </c>
      <c r="B56" s="673">
        <f>(B54/B55)-1</f>
        <v>-4.4484835758999419E-2</v>
      </c>
      <c r="C56" s="674"/>
      <c r="D56" s="675"/>
      <c r="E56" s="673">
        <f>(E54/E55)-1</f>
        <v>6.1604706308599599E-2</v>
      </c>
      <c r="F56" s="674"/>
      <c r="G56" s="675"/>
      <c r="H56" s="673">
        <f>(H54/H55)-1</f>
        <v>-2.30593492273925E-2</v>
      </c>
      <c r="I56" s="674"/>
      <c r="J56" s="675"/>
      <c r="K56" s="673">
        <f>(K54/K55)-1</f>
        <v>-1.8246194199370014E-2</v>
      </c>
      <c r="L56" s="674"/>
      <c r="M56" s="675"/>
      <c r="N56" s="180"/>
      <c r="O56" s="181"/>
    </row>
    <row r="57" spans="1:16" s="146" customFormat="1" ht="21" x14ac:dyDescent="0.2">
      <c r="A57" s="184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3"/>
      <c r="O57" s="183"/>
    </row>
    <row r="58" spans="1:16" s="146" customFormat="1" ht="21" x14ac:dyDescent="0.2">
      <c r="A58" s="187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9"/>
      <c r="O58" s="189"/>
    </row>
    <row r="59" spans="1:16" s="146" customFormat="1" ht="24" x14ac:dyDescent="0.25">
      <c r="A59" s="139" t="s">
        <v>68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40"/>
      <c r="P59" s="140"/>
    </row>
    <row r="60" spans="1:16" s="146" customFormat="1" ht="21" x14ac:dyDescent="0.2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42"/>
      <c r="P60" s="143" t="s">
        <v>63</v>
      </c>
    </row>
    <row r="61" spans="1:16" s="146" customFormat="1" ht="24" customHeight="1" x14ac:dyDescent="0.2">
      <c r="A61" s="690" t="s">
        <v>64</v>
      </c>
      <c r="B61" s="687" t="s">
        <v>65</v>
      </c>
      <c r="C61" s="687"/>
      <c r="D61" s="687"/>
      <c r="E61" s="687"/>
      <c r="F61" s="687"/>
      <c r="G61" s="687"/>
      <c r="H61" s="693" t="s">
        <v>65</v>
      </c>
      <c r="I61" s="694"/>
      <c r="J61" s="694"/>
      <c r="K61" s="694"/>
      <c r="L61" s="694"/>
      <c r="M61" s="694"/>
      <c r="N61" s="678" t="str">
        <f>N5</f>
        <v>R6計</v>
      </c>
      <c r="O61" s="681" t="str">
        <f>O5</f>
        <v>R5 計</v>
      </c>
      <c r="P61" s="684" t="s">
        <v>48</v>
      </c>
    </row>
    <row r="62" spans="1:16" s="146" customFormat="1" ht="24" customHeight="1" x14ac:dyDescent="0.2">
      <c r="A62" s="691"/>
      <c r="B62" s="687" t="s">
        <v>22</v>
      </c>
      <c r="C62" s="687"/>
      <c r="D62" s="687"/>
      <c r="E62" s="687" t="s">
        <v>23</v>
      </c>
      <c r="F62" s="687"/>
      <c r="G62" s="687"/>
      <c r="H62" s="688" t="s">
        <v>24</v>
      </c>
      <c r="I62" s="688"/>
      <c r="J62" s="688"/>
      <c r="K62" s="689" t="s">
        <v>40</v>
      </c>
      <c r="L62" s="688"/>
      <c r="M62" s="688"/>
      <c r="N62" s="679"/>
      <c r="O62" s="682"/>
      <c r="P62" s="685"/>
    </row>
    <row r="63" spans="1:16" s="146" customFormat="1" ht="24" customHeight="1" thickBot="1" x14ac:dyDescent="0.25">
      <c r="A63" s="692"/>
      <c r="B63" s="193" t="s">
        <v>6</v>
      </c>
      <c r="C63" s="193" t="s">
        <v>7</v>
      </c>
      <c r="D63" s="193" t="s">
        <v>8</v>
      </c>
      <c r="E63" s="193" t="s">
        <v>0</v>
      </c>
      <c r="F63" s="193" t="s">
        <v>1</v>
      </c>
      <c r="G63" s="193" t="s">
        <v>2</v>
      </c>
      <c r="H63" s="147" t="s">
        <v>3</v>
      </c>
      <c r="I63" s="147" t="s">
        <v>4</v>
      </c>
      <c r="J63" s="147" t="s">
        <v>5</v>
      </c>
      <c r="K63" s="147" t="s">
        <v>41</v>
      </c>
      <c r="L63" s="147" t="s">
        <v>42</v>
      </c>
      <c r="M63" s="147" t="s">
        <v>43</v>
      </c>
      <c r="N63" s="680"/>
      <c r="O63" s="683"/>
      <c r="P63" s="686"/>
    </row>
    <row r="64" spans="1:16" s="152" customFormat="1" ht="31.5" customHeight="1" thickTop="1" x14ac:dyDescent="0.15">
      <c r="A64" s="144" t="s">
        <v>35</v>
      </c>
      <c r="B64" s="194">
        <v>224026</v>
      </c>
      <c r="C64" s="194">
        <v>219235</v>
      </c>
      <c r="D64" s="194">
        <v>249902</v>
      </c>
      <c r="E64" s="194">
        <v>240030</v>
      </c>
      <c r="F64" s="194">
        <v>234181</v>
      </c>
      <c r="G64" s="194">
        <v>213274</v>
      </c>
      <c r="H64" s="161">
        <v>217118</v>
      </c>
      <c r="I64" s="161">
        <v>288775</v>
      </c>
      <c r="J64" s="161">
        <v>221997</v>
      </c>
      <c r="K64" s="161">
        <v>234341</v>
      </c>
      <c r="L64" s="161">
        <v>252955</v>
      </c>
      <c r="M64" s="161">
        <v>231339</v>
      </c>
      <c r="N64" s="162">
        <f>SUM(B64:M64)</f>
        <v>2827173</v>
      </c>
      <c r="O64" s="176">
        <f>N65</f>
        <v>2879181</v>
      </c>
      <c r="P64" s="609">
        <f>(N64/N65)-1</f>
        <v>-1.8063470132652304E-2</v>
      </c>
    </row>
    <row r="65" spans="1:16" s="152" customFormat="1" ht="31.5" hidden="1" customHeight="1" x14ac:dyDescent="0.15">
      <c r="A65" s="195"/>
      <c r="B65" s="154">
        <v>243770</v>
      </c>
      <c r="C65" s="154">
        <v>222923</v>
      </c>
      <c r="D65" s="154">
        <v>244208</v>
      </c>
      <c r="E65" s="154">
        <v>215811</v>
      </c>
      <c r="F65" s="154">
        <v>256673</v>
      </c>
      <c r="G65" s="154">
        <v>210017</v>
      </c>
      <c r="H65" s="154">
        <v>233230</v>
      </c>
      <c r="I65" s="154">
        <v>290719</v>
      </c>
      <c r="J65" s="154">
        <v>221222</v>
      </c>
      <c r="K65" s="154">
        <v>254521</v>
      </c>
      <c r="L65" s="154">
        <v>252920</v>
      </c>
      <c r="M65" s="154">
        <v>233167</v>
      </c>
      <c r="N65" s="155">
        <f>SUM(B65:M65)</f>
        <v>2879181</v>
      </c>
      <c r="O65" s="156"/>
      <c r="P65" s="157"/>
    </row>
    <row r="66" spans="1:16" s="152" customFormat="1" ht="32.1" hidden="1" customHeight="1" x14ac:dyDescent="0.15">
      <c r="A66" s="195"/>
      <c r="B66" s="158">
        <f t="shared" ref="B66:N66" si="14">(B64/B65)-1</f>
        <v>-8.0994379948311934E-2</v>
      </c>
      <c r="C66" s="158">
        <f t="shared" si="14"/>
        <v>-1.6543829035137736E-2</v>
      </c>
      <c r="D66" s="158">
        <f t="shared" si="14"/>
        <v>2.3316189477822213E-2</v>
      </c>
      <c r="E66" s="158">
        <f t="shared" si="14"/>
        <v>0.11222319529588387</v>
      </c>
      <c r="F66" s="158">
        <f t="shared" si="14"/>
        <v>-8.7629006556981026E-2</v>
      </c>
      <c r="G66" s="158">
        <f t="shared" si="14"/>
        <v>1.5508268378274126E-2</v>
      </c>
      <c r="H66" s="158">
        <f t="shared" si="14"/>
        <v>-6.9082022038331248E-2</v>
      </c>
      <c r="I66" s="158">
        <f t="shared" si="14"/>
        <v>-6.6868694512570714E-3</v>
      </c>
      <c r="J66" s="158">
        <f t="shared" si="14"/>
        <v>3.5032682102140722E-3</v>
      </c>
      <c r="K66" s="158">
        <f t="shared" si="14"/>
        <v>-7.9286188565972915E-2</v>
      </c>
      <c r="L66" s="158">
        <f t="shared" si="14"/>
        <v>1.3838367863350243E-4</v>
      </c>
      <c r="M66" s="158">
        <f t="shared" si="14"/>
        <v>-7.8398744247685226E-3</v>
      </c>
      <c r="N66" s="158">
        <f t="shared" si="14"/>
        <v>-1.8063470132652304E-2</v>
      </c>
      <c r="O66" s="160"/>
      <c r="P66" s="157"/>
    </row>
    <row r="67" spans="1:16" s="152" customFormat="1" ht="32.1" customHeight="1" x14ac:dyDescent="0.15">
      <c r="A67" s="144" t="s">
        <v>15</v>
      </c>
      <c r="B67" s="161">
        <v>106051</v>
      </c>
      <c r="C67" s="161">
        <v>104701</v>
      </c>
      <c r="D67" s="161">
        <v>111136</v>
      </c>
      <c r="E67" s="161">
        <v>103013</v>
      </c>
      <c r="F67" s="161">
        <v>116350</v>
      </c>
      <c r="G67" s="161">
        <v>98393</v>
      </c>
      <c r="H67" s="161">
        <v>101826</v>
      </c>
      <c r="I67" s="161">
        <v>137548</v>
      </c>
      <c r="J67" s="161">
        <v>103795</v>
      </c>
      <c r="K67" s="161">
        <v>106153</v>
      </c>
      <c r="L67" s="161">
        <v>116893</v>
      </c>
      <c r="M67" s="161">
        <v>105093</v>
      </c>
      <c r="N67" s="162">
        <f>SUM(B67:M67)</f>
        <v>1310952</v>
      </c>
      <c r="O67" s="176">
        <f>N68</f>
        <v>1262914</v>
      </c>
      <c r="P67" s="609">
        <f>(N67/N68)-1</f>
        <v>3.8037427726670181E-2</v>
      </c>
    </row>
    <row r="68" spans="1:16" s="152" customFormat="1" ht="32.1" hidden="1" customHeight="1" x14ac:dyDescent="0.15">
      <c r="A68" s="195"/>
      <c r="B68" s="154">
        <v>106993</v>
      </c>
      <c r="C68" s="154">
        <v>97750</v>
      </c>
      <c r="D68" s="154">
        <v>101212</v>
      </c>
      <c r="E68" s="154">
        <v>96066</v>
      </c>
      <c r="F68" s="154">
        <v>117364</v>
      </c>
      <c r="G68" s="154">
        <v>92302</v>
      </c>
      <c r="H68" s="154">
        <v>104322</v>
      </c>
      <c r="I68" s="154">
        <v>127716</v>
      </c>
      <c r="J68" s="154">
        <v>99332</v>
      </c>
      <c r="K68" s="154">
        <v>110387</v>
      </c>
      <c r="L68" s="154">
        <v>109038</v>
      </c>
      <c r="M68" s="154">
        <v>100432</v>
      </c>
      <c r="N68" s="155">
        <f>SUM(B68:M68)</f>
        <v>1262914</v>
      </c>
      <c r="O68" s="156"/>
      <c r="P68" s="157"/>
    </row>
    <row r="69" spans="1:16" s="152" customFormat="1" ht="32.1" hidden="1" customHeight="1" x14ac:dyDescent="0.15">
      <c r="A69" s="195"/>
      <c r="B69" s="158">
        <f t="shared" ref="B69:N69" si="15">(B67/B68)-1</f>
        <v>-8.804314300935534E-3</v>
      </c>
      <c r="C69" s="158">
        <f t="shared" si="15"/>
        <v>7.1109974424552469E-2</v>
      </c>
      <c r="D69" s="158">
        <f t="shared" si="15"/>
        <v>9.8051614433071199E-2</v>
      </c>
      <c r="E69" s="158">
        <f t="shared" si="15"/>
        <v>7.2314866862365434E-2</v>
      </c>
      <c r="F69" s="158">
        <f t="shared" si="15"/>
        <v>-8.6397873283119431E-3</v>
      </c>
      <c r="G69" s="158">
        <f t="shared" si="15"/>
        <v>6.5989902710667181E-2</v>
      </c>
      <c r="H69" s="158">
        <f t="shared" si="15"/>
        <v>-2.3925921665612249E-2</v>
      </c>
      <c r="I69" s="158">
        <f t="shared" si="15"/>
        <v>7.6983306711766675E-2</v>
      </c>
      <c r="J69" s="158">
        <f t="shared" si="15"/>
        <v>4.4930133290379759E-2</v>
      </c>
      <c r="K69" s="158">
        <f t="shared" si="15"/>
        <v>-3.8355965829309557E-2</v>
      </c>
      <c r="L69" s="158">
        <f t="shared" si="15"/>
        <v>7.2039105632898615E-2</v>
      </c>
      <c r="M69" s="158">
        <f t="shared" si="15"/>
        <v>4.6409510912856389E-2</v>
      </c>
      <c r="N69" s="158">
        <f t="shared" si="15"/>
        <v>3.8037427726670181E-2</v>
      </c>
      <c r="O69" s="160"/>
      <c r="P69" s="157"/>
    </row>
    <row r="70" spans="1:16" s="152" customFormat="1" ht="32.1" customHeight="1" x14ac:dyDescent="0.15">
      <c r="A70" s="144" t="s">
        <v>16</v>
      </c>
      <c r="B70" s="161">
        <v>143424</v>
      </c>
      <c r="C70" s="161">
        <v>183349</v>
      </c>
      <c r="D70" s="161">
        <v>177347</v>
      </c>
      <c r="E70" s="161">
        <v>141371</v>
      </c>
      <c r="F70" s="161">
        <v>118037</v>
      </c>
      <c r="G70" s="161">
        <v>91476</v>
      </c>
      <c r="H70" s="161">
        <v>93491</v>
      </c>
      <c r="I70" s="161">
        <v>138560</v>
      </c>
      <c r="J70" s="161">
        <v>126205</v>
      </c>
      <c r="K70" s="161">
        <v>125652</v>
      </c>
      <c r="L70" s="161">
        <v>115268</v>
      </c>
      <c r="M70" s="161">
        <v>108155</v>
      </c>
      <c r="N70" s="162">
        <f>SUM(B70:M70)</f>
        <v>1562335</v>
      </c>
      <c r="O70" s="176">
        <f>N71</f>
        <v>1549072</v>
      </c>
      <c r="P70" s="609">
        <f>(N70/N71)-1</f>
        <v>8.5619002861068161E-3</v>
      </c>
    </row>
    <row r="71" spans="1:16" s="152" customFormat="1" ht="31.5" hidden="1" customHeight="1" x14ac:dyDescent="0.15">
      <c r="A71" s="195"/>
      <c r="B71" s="154">
        <v>143965</v>
      </c>
      <c r="C71" s="154">
        <v>184925</v>
      </c>
      <c r="D71" s="154">
        <v>168953</v>
      </c>
      <c r="E71" s="154">
        <v>147732</v>
      </c>
      <c r="F71" s="154">
        <v>115127</v>
      </c>
      <c r="G71" s="154">
        <v>97741</v>
      </c>
      <c r="H71" s="154">
        <v>96847</v>
      </c>
      <c r="I71" s="154">
        <v>140493</v>
      </c>
      <c r="J71" s="154">
        <v>132624</v>
      </c>
      <c r="K71" s="154">
        <v>111774</v>
      </c>
      <c r="L71" s="154">
        <v>106315</v>
      </c>
      <c r="M71" s="154">
        <v>102576</v>
      </c>
      <c r="N71" s="155">
        <f>SUM(B71:M71)</f>
        <v>1549072</v>
      </c>
      <c r="O71" s="156"/>
      <c r="P71" s="157"/>
    </row>
    <row r="72" spans="1:16" s="152" customFormat="1" ht="32.1" hidden="1" customHeight="1" x14ac:dyDescent="0.15">
      <c r="A72" s="195"/>
      <c r="B72" s="158">
        <f t="shared" ref="B72:N72" si="16">(B70/B71)-1</f>
        <v>-3.7578578126628015E-3</v>
      </c>
      <c r="C72" s="158">
        <f t="shared" si="16"/>
        <v>-8.522373935379246E-3</v>
      </c>
      <c r="D72" s="158">
        <f t="shared" si="16"/>
        <v>4.968245606766386E-2</v>
      </c>
      <c r="E72" s="158">
        <f t="shared" si="16"/>
        <v>-4.3057699076706424E-2</v>
      </c>
      <c r="F72" s="158">
        <f t="shared" si="16"/>
        <v>2.5276433851312063E-2</v>
      </c>
      <c r="G72" s="158">
        <f t="shared" si="16"/>
        <v>-6.4097973214925164E-2</v>
      </c>
      <c r="H72" s="158">
        <f t="shared" si="16"/>
        <v>-3.4652596363335952E-2</v>
      </c>
      <c r="I72" s="158">
        <f t="shared" si="16"/>
        <v>-1.3758692603901945E-2</v>
      </c>
      <c r="J72" s="158">
        <f t="shared" si="16"/>
        <v>-4.8399987935818567E-2</v>
      </c>
      <c r="K72" s="158">
        <f t="shared" si="16"/>
        <v>0.12416125395888122</v>
      </c>
      <c r="L72" s="158">
        <f t="shared" si="16"/>
        <v>8.4212011475332638E-2</v>
      </c>
      <c r="M72" s="158">
        <f t="shared" si="16"/>
        <v>5.4388940882857506E-2</v>
      </c>
      <c r="N72" s="158">
        <f t="shared" si="16"/>
        <v>8.5619002861068161E-3</v>
      </c>
      <c r="O72" s="160"/>
      <c r="P72" s="157"/>
    </row>
    <row r="73" spans="1:16" s="152" customFormat="1" ht="32.1" customHeight="1" x14ac:dyDescent="0.15">
      <c r="A73" s="144" t="s">
        <v>17</v>
      </c>
      <c r="B73" s="161">
        <v>65796</v>
      </c>
      <c r="C73" s="161">
        <v>72310</v>
      </c>
      <c r="D73" s="161">
        <v>45549</v>
      </c>
      <c r="E73" s="161">
        <v>61216</v>
      </c>
      <c r="F73" s="161">
        <v>92411</v>
      </c>
      <c r="G73" s="161">
        <v>55216</v>
      </c>
      <c r="H73" s="161">
        <v>75889</v>
      </c>
      <c r="I73" s="161">
        <v>129546</v>
      </c>
      <c r="J73" s="161">
        <v>73687</v>
      </c>
      <c r="K73" s="161">
        <v>90089</v>
      </c>
      <c r="L73" s="161">
        <v>42584</v>
      </c>
      <c r="M73" s="161">
        <v>60593</v>
      </c>
      <c r="N73" s="162">
        <f>SUM(B73:M73)</f>
        <v>864886</v>
      </c>
      <c r="O73" s="176">
        <f>N74</f>
        <v>836597</v>
      </c>
      <c r="P73" s="609">
        <f>(N73/N74)-1</f>
        <v>3.3814369403667444E-2</v>
      </c>
    </row>
    <row r="74" spans="1:16" s="152" customFormat="1" ht="32.1" hidden="1" customHeight="1" x14ac:dyDescent="0.15">
      <c r="A74" s="195"/>
      <c r="B74" s="154">
        <v>62937</v>
      </c>
      <c r="C74" s="154">
        <v>66501</v>
      </c>
      <c r="D74" s="154">
        <v>41676</v>
      </c>
      <c r="E74" s="154">
        <v>57910</v>
      </c>
      <c r="F74" s="154">
        <v>89598</v>
      </c>
      <c r="G74" s="154">
        <v>51456</v>
      </c>
      <c r="H74" s="154">
        <v>75143</v>
      </c>
      <c r="I74" s="154">
        <v>129329</v>
      </c>
      <c r="J74" s="154">
        <v>72616</v>
      </c>
      <c r="K74" s="154">
        <v>86153</v>
      </c>
      <c r="L74" s="154">
        <v>41220</v>
      </c>
      <c r="M74" s="154">
        <v>62058</v>
      </c>
      <c r="N74" s="155">
        <f>SUM(B74:M74)</f>
        <v>836597</v>
      </c>
      <c r="O74" s="156"/>
      <c r="P74" s="157"/>
    </row>
    <row r="75" spans="1:16" s="152" customFormat="1" ht="32.1" hidden="1" customHeight="1" x14ac:dyDescent="0.15">
      <c r="A75" s="195"/>
      <c r="B75" s="158">
        <f t="shared" ref="B75:N75" si="17">(B73/B74)-1</f>
        <v>4.5426378759712005E-2</v>
      </c>
      <c r="C75" s="158">
        <f t="shared" si="17"/>
        <v>8.7352069893685824E-2</v>
      </c>
      <c r="D75" s="158">
        <f t="shared" si="17"/>
        <v>9.2931183414915131E-2</v>
      </c>
      <c r="E75" s="158">
        <f t="shared" si="17"/>
        <v>5.7088585736487563E-2</v>
      </c>
      <c r="F75" s="158">
        <f t="shared" si="17"/>
        <v>3.1395790084600028E-2</v>
      </c>
      <c r="G75" s="158">
        <f t="shared" si="17"/>
        <v>7.3072139303482553E-2</v>
      </c>
      <c r="H75" s="158">
        <f t="shared" si="17"/>
        <v>9.9277377799662503E-3</v>
      </c>
      <c r="I75" s="158">
        <f t="shared" si="17"/>
        <v>1.6778912695527559E-3</v>
      </c>
      <c r="J75" s="158">
        <f t="shared" si="17"/>
        <v>1.4748815688002681E-2</v>
      </c>
      <c r="K75" s="158">
        <f t="shared" si="17"/>
        <v>4.5686162989100776E-2</v>
      </c>
      <c r="L75" s="158">
        <f t="shared" si="17"/>
        <v>3.3090732654051491E-2</v>
      </c>
      <c r="M75" s="158">
        <f t="shared" si="17"/>
        <v>-2.3606948338650957E-2</v>
      </c>
      <c r="N75" s="158">
        <f t="shared" si="17"/>
        <v>3.3814369403667444E-2</v>
      </c>
      <c r="O75" s="160"/>
      <c r="P75" s="157"/>
    </row>
    <row r="76" spans="1:16" s="152" customFormat="1" ht="32.1" customHeight="1" thickBot="1" x14ac:dyDescent="0.2">
      <c r="A76" s="147" t="s">
        <v>18</v>
      </c>
      <c r="B76" s="164">
        <v>3978</v>
      </c>
      <c r="C76" s="164">
        <v>4051</v>
      </c>
      <c r="D76" s="164">
        <v>7299</v>
      </c>
      <c r="E76" s="164">
        <v>13755</v>
      </c>
      <c r="F76" s="164">
        <v>14826</v>
      </c>
      <c r="G76" s="164">
        <v>16837</v>
      </c>
      <c r="H76" s="164">
        <v>19333.723782184134</v>
      </c>
      <c r="I76" s="164">
        <v>30457.138689306194</v>
      </c>
      <c r="J76" s="164">
        <v>17755.845809424885</v>
      </c>
      <c r="K76" s="164">
        <v>19407</v>
      </c>
      <c r="L76" s="164">
        <v>12623</v>
      </c>
      <c r="M76" s="164">
        <v>5514</v>
      </c>
      <c r="N76" s="165">
        <f>SUM(B76:M76)</f>
        <v>165836.70828091519</v>
      </c>
      <c r="O76" s="166">
        <f>N77</f>
        <v>164413</v>
      </c>
      <c r="P76" s="610">
        <f>(N76/N77)-1</f>
        <v>8.6593412985298546E-3</v>
      </c>
    </row>
    <row r="77" spans="1:16" s="152" customFormat="1" ht="32.1" hidden="1" customHeight="1" thickTop="1" x14ac:dyDescent="0.15">
      <c r="A77" s="196"/>
      <c r="B77" s="168">
        <v>5165</v>
      </c>
      <c r="C77" s="168">
        <v>4250</v>
      </c>
      <c r="D77" s="168">
        <v>8257</v>
      </c>
      <c r="E77" s="168">
        <v>5865</v>
      </c>
      <c r="F77" s="168">
        <v>17248</v>
      </c>
      <c r="G77" s="168">
        <v>19618</v>
      </c>
      <c r="H77" s="168">
        <v>20174</v>
      </c>
      <c r="I77" s="168">
        <v>30228</v>
      </c>
      <c r="J77" s="168">
        <v>17269</v>
      </c>
      <c r="K77" s="168">
        <v>17951</v>
      </c>
      <c r="L77" s="168">
        <v>12523</v>
      </c>
      <c r="M77" s="168">
        <v>5865</v>
      </c>
      <c r="N77" s="169">
        <f>SUM(B77:M77)</f>
        <v>164413</v>
      </c>
      <c r="O77" s="170"/>
      <c r="P77" s="171"/>
    </row>
    <row r="78" spans="1:16" s="152" customFormat="1" ht="32.1" hidden="1" customHeight="1" x14ac:dyDescent="0.15">
      <c r="A78" s="197"/>
      <c r="B78" s="158">
        <f t="shared" ref="B78:N78" si="18">(B76/B77)-1</f>
        <v>-0.2298160696999032</v>
      </c>
      <c r="C78" s="158">
        <f t="shared" si="18"/>
        <v>-4.6823529411764708E-2</v>
      </c>
      <c r="D78" s="158">
        <f t="shared" si="18"/>
        <v>-0.1160227685600097</v>
      </c>
      <c r="E78" s="158">
        <f t="shared" si="18"/>
        <v>1.3452685421994883</v>
      </c>
      <c r="F78" s="158">
        <f t="shared" si="18"/>
        <v>-0.14042207792207795</v>
      </c>
      <c r="G78" s="158">
        <f t="shared" si="18"/>
        <v>-0.14175756957895813</v>
      </c>
      <c r="H78" s="158">
        <f t="shared" si="18"/>
        <v>-4.165144333378934E-2</v>
      </c>
      <c r="I78" s="158">
        <f t="shared" si="18"/>
        <v>7.5803456830154659E-3</v>
      </c>
      <c r="J78" s="158">
        <f t="shared" si="18"/>
        <v>2.8191893533203061E-2</v>
      </c>
      <c r="K78" s="158">
        <f t="shared" si="18"/>
        <v>8.1109687482591397E-2</v>
      </c>
      <c r="L78" s="158">
        <f t="shared" si="18"/>
        <v>7.9853070350555111E-3</v>
      </c>
      <c r="M78" s="158">
        <f t="shared" si="18"/>
        <v>-5.9846547314578058E-2</v>
      </c>
      <c r="N78" s="158">
        <f t="shared" si="18"/>
        <v>8.6593412985298546E-3</v>
      </c>
      <c r="O78" s="160"/>
      <c r="P78" s="157"/>
    </row>
    <row r="79" spans="1:16" s="152" customFormat="1" ht="32.1" customHeight="1" thickTop="1" x14ac:dyDescent="0.15">
      <c r="A79" s="144" t="s">
        <v>20</v>
      </c>
      <c r="B79" s="162">
        <f t="shared" ref="B79:N80" si="19">SUM(B64,B67,B70,B73,B76)</f>
        <v>543275</v>
      </c>
      <c r="C79" s="162">
        <f t="shared" si="19"/>
        <v>583646</v>
      </c>
      <c r="D79" s="162">
        <f t="shared" si="19"/>
        <v>591233</v>
      </c>
      <c r="E79" s="162">
        <f t="shared" si="19"/>
        <v>559385</v>
      </c>
      <c r="F79" s="162">
        <f t="shared" si="19"/>
        <v>575805</v>
      </c>
      <c r="G79" s="162">
        <f t="shared" si="19"/>
        <v>475196</v>
      </c>
      <c r="H79" s="162">
        <f t="shared" si="19"/>
        <v>507657.72378218413</v>
      </c>
      <c r="I79" s="162">
        <f t="shared" si="19"/>
        <v>724886.13868930622</v>
      </c>
      <c r="J79" s="162">
        <f t="shared" si="19"/>
        <v>543439.84580942488</v>
      </c>
      <c r="K79" s="162">
        <f t="shared" si="19"/>
        <v>575642</v>
      </c>
      <c r="L79" s="162">
        <f t="shared" si="19"/>
        <v>540323</v>
      </c>
      <c r="M79" s="162">
        <f t="shared" si="19"/>
        <v>510694</v>
      </c>
      <c r="N79" s="162">
        <f t="shared" si="19"/>
        <v>6731182.7082809154</v>
      </c>
      <c r="O79" s="176">
        <f>N80</f>
        <v>6692177</v>
      </c>
      <c r="P79" s="609">
        <f>(N79/N80)-1</f>
        <v>5.8285529926831448E-3</v>
      </c>
    </row>
    <row r="80" spans="1:16" s="152" customFormat="1" ht="32.1" hidden="1" customHeight="1" x14ac:dyDescent="0.15">
      <c r="A80" s="195"/>
      <c r="B80" s="155">
        <f t="shared" si="19"/>
        <v>562830</v>
      </c>
      <c r="C80" s="155">
        <f t="shared" si="19"/>
        <v>576349</v>
      </c>
      <c r="D80" s="155">
        <f t="shared" si="19"/>
        <v>564306</v>
      </c>
      <c r="E80" s="155">
        <f t="shared" si="19"/>
        <v>523384</v>
      </c>
      <c r="F80" s="155">
        <f t="shared" si="19"/>
        <v>596010</v>
      </c>
      <c r="G80" s="155">
        <f t="shared" si="19"/>
        <v>471134</v>
      </c>
      <c r="H80" s="155">
        <f t="shared" si="19"/>
        <v>529716</v>
      </c>
      <c r="I80" s="155">
        <f t="shared" si="19"/>
        <v>718485</v>
      </c>
      <c r="J80" s="155">
        <f t="shared" si="19"/>
        <v>543063</v>
      </c>
      <c r="K80" s="155">
        <f t="shared" si="19"/>
        <v>580786</v>
      </c>
      <c r="L80" s="155">
        <f t="shared" si="19"/>
        <v>522016</v>
      </c>
      <c r="M80" s="155">
        <f t="shared" si="19"/>
        <v>504098</v>
      </c>
      <c r="N80" s="155">
        <f t="shared" si="19"/>
        <v>6692177</v>
      </c>
      <c r="O80" s="155">
        <f>SUM(O65,O68,O71,O74,O77)</f>
        <v>0</v>
      </c>
    </row>
    <row r="81" spans="1:15" s="152" customFormat="1" ht="32.1" customHeight="1" x14ac:dyDescent="0.15">
      <c r="A81" s="144" t="s">
        <v>47</v>
      </c>
      <c r="B81" s="611">
        <f t="shared" ref="B81:N81" si="20">(B79/B80)-1</f>
        <v>-3.4744061261837489E-2</v>
      </c>
      <c r="C81" s="611">
        <f t="shared" si="20"/>
        <v>1.2660731605329323E-2</v>
      </c>
      <c r="D81" s="611">
        <f t="shared" si="20"/>
        <v>4.7717018780590648E-2</v>
      </c>
      <c r="E81" s="611">
        <f t="shared" si="20"/>
        <v>6.8785060299894507E-2</v>
      </c>
      <c r="F81" s="611">
        <f t="shared" si="20"/>
        <v>-3.3900437912115611E-2</v>
      </c>
      <c r="G81" s="611">
        <f t="shared" si="20"/>
        <v>8.6217509243655677E-3</v>
      </c>
      <c r="H81" s="611">
        <f t="shared" si="20"/>
        <v>-4.1641702757356569E-2</v>
      </c>
      <c r="I81" s="611">
        <f t="shared" si="20"/>
        <v>8.9092168789970394E-3</v>
      </c>
      <c r="J81" s="611">
        <f t="shared" si="20"/>
        <v>6.9392650470545547E-4</v>
      </c>
      <c r="K81" s="611">
        <f t="shared" si="20"/>
        <v>-8.8569628055772398E-3</v>
      </c>
      <c r="L81" s="611">
        <f t="shared" si="20"/>
        <v>3.5069806289462324E-2</v>
      </c>
      <c r="M81" s="611">
        <f t="shared" si="20"/>
        <v>1.3084757328932106E-2</v>
      </c>
      <c r="N81" s="611">
        <f t="shared" si="20"/>
        <v>5.8285529926831448E-3</v>
      </c>
      <c r="O81" s="179"/>
    </row>
    <row r="82" spans="1:15" s="152" customFormat="1" ht="32.1" customHeight="1" x14ac:dyDescent="0.15">
      <c r="A82" s="144" t="s">
        <v>21</v>
      </c>
      <c r="B82" s="676">
        <f>SUM(B79:D79)</f>
        <v>1718154</v>
      </c>
      <c r="C82" s="676"/>
      <c r="D82" s="676"/>
      <c r="E82" s="676">
        <f>SUM(E79:G79)</f>
        <v>1610386</v>
      </c>
      <c r="F82" s="676"/>
      <c r="G82" s="676"/>
      <c r="H82" s="676">
        <f>SUM(H79:J79)</f>
        <v>1775983.7082809154</v>
      </c>
      <c r="I82" s="676"/>
      <c r="J82" s="676"/>
      <c r="K82" s="676">
        <f>SUM(K79:M79)</f>
        <v>1626659</v>
      </c>
      <c r="L82" s="676"/>
      <c r="M82" s="676"/>
      <c r="N82" s="198"/>
      <c r="O82" s="181"/>
    </row>
    <row r="83" spans="1:15" s="152" customFormat="1" ht="32.1" hidden="1" customHeight="1" x14ac:dyDescent="0.15">
      <c r="A83" s="195" t="s">
        <v>66</v>
      </c>
      <c r="B83" s="677">
        <f>SUM(B80:D80)</f>
        <v>1703485</v>
      </c>
      <c r="C83" s="677"/>
      <c r="D83" s="677"/>
      <c r="E83" s="677">
        <f>SUM(E80:G80)</f>
        <v>1590528</v>
      </c>
      <c r="F83" s="677"/>
      <c r="G83" s="677"/>
      <c r="H83" s="677">
        <f>SUM(H80:J80)</f>
        <v>1791264</v>
      </c>
      <c r="I83" s="677"/>
      <c r="J83" s="677"/>
      <c r="K83" s="677">
        <f>SUM(K80:M80)</f>
        <v>1606900</v>
      </c>
      <c r="L83" s="677"/>
      <c r="M83" s="677"/>
      <c r="N83" s="180"/>
      <c r="O83" s="181"/>
    </row>
    <row r="84" spans="1:15" s="152" customFormat="1" ht="32.1" customHeight="1" x14ac:dyDescent="0.15">
      <c r="A84" s="144" t="s">
        <v>47</v>
      </c>
      <c r="B84" s="673">
        <f>(B82/B83)-1</f>
        <v>8.6111706296210233E-3</v>
      </c>
      <c r="C84" s="674"/>
      <c r="D84" s="675"/>
      <c r="E84" s="673">
        <f>(E82/E83)-1</f>
        <v>1.2485162159987073E-2</v>
      </c>
      <c r="F84" s="674"/>
      <c r="G84" s="675"/>
      <c r="H84" s="673">
        <f>(H82/H83)-1</f>
        <v>-8.530452082487372E-3</v>
      </c>
      <c r="I84" s="674"/>
      <c r="J84" s="675"/>
      <c r="K84" s="673">
        <f>(K82/K83)-1</f>
        <v>1.2296347003547092E-2</v>
      </c>
      <c r="L84" s="674"/>
      <c r="M84" s="675"/>
      <c r="N84" s="182"/>
      <c r="O84" s="183"/>
    </row>
    <row r="85" spans="1:15" s="152" customFormat="1" ht="54.75" customHeight="1" x14ac:dyDescent="0.2">
      <c r="A85" s="184"/>
      <c r="B85" s="183"/>
      <c r="C85" s="183"/>
      <c r="D85" s="199" t="s">
        <v>69</v>
      </c>
      <c r="E85" s="183"/>
      <c r="F85" s="183"/>
      <c r="G85" s="183"/>
      <c r="H85" s="183"/>
      <c r="I85" s="183"/>
      <c r="J85" s="183"/>
      <c r="K85" s="199"/>
      <c r="L85" s="199" t="s">
        <v>70</v>
      </c>
      <c r="M85" s="183"/>
      <c r="N85" s="183"/>
      <c r="O85" s="183"/>
    </row>
    <row r="86" spans="1:15" ht="14.25" x14ac:dyDescent="0.15">
      <c r="A86" s="200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</row>
    <row r="87" spans="1:15" ht="14.25" x14ac:dyDescent="0.15">
      <c r="A87" s="200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</row>
  </sheetData>
  <mergeCells count="66">
    <mergeCell ref="P5:P7"/>
    <mergeCell ref="B6:D6"/>
    <mergeCell ref="E6:G6"/>
    <mergeCell ref="H6:J6"/>
    <mergeCell ref="K6:M6"/>
    <mergeCell ref="A5:A7"/>
    <mergeCell ref="B5:G5"/>
    <mergeCell ref="H5:M5"/>
    <mergeCell ref="N5:N7"/>
    <mergeCell ref="O5:O7"/>
    <mergeCell ref="B26:D26"/>
    <mergeCell ref="E26:G26"/>
    <mergeCell ref="H26:J26"/>
    <mergeCell ref="K26:M26"/>
    <mergeCell ref="B27:D27"/>
    <mergeCell ref="E27:G27"/>
    <mergeCell ref="H27:J27"/>
    <mergeCell ref="K27:M27"/>
    <mergeCell ref="B28:D28"/>
    <mergeCell ref="E28:G28"/>
    <mergeCell ref="H28:J28"/>
    <mergeCell ref="K28:M28"/>
    <mergeCell ref="A33:A35"/>
    <mergeCell ref="B33:G33"/>
    <mergeCell ref="H33:M33"/>
    <mergeCell ref="N33:N35"/>
    <mergeCell ref="O33:O35"/>
    <mergeCell ref="P33:P35"/>
    <mergeCell ref="B34:D34"/>
    <mergeCell ref="E34:G34"/>
    <mergeCell ref="H34:J34"/>
    <mergeCell ref="K34:M34"/>
    <mergeCell ref="B54:D54"/>
    <mergeCell ref="E54:G54"/>
    <mergeCell ref="H54:J54"/>
    <mergeCell ref="K54:M54"/>
    <mergeCell ref="B55:D55"/>
    <mergeCell ref="E55:G55"/>
    <mergeCell ref="H55:J55"/>
    <mergeCell ref="K55:M55"/>
    <mergeCell ref="B56:D56"/>
    <mergeCell ref="E56:G56"/>
    <mergeCell ref="H56:J56"/>
    <mergeCell ref="K56:M56"/>
    <mergeCell ref="A61:A63"/>
    <mergeCell ref="B61:G61"/>
    <mergeCell ref="H61:M61"/>
    <mergeCell ref="N61:N63"/>
    <mergeCell ref="O61:O63"/>
    <mergeCell ref="P61:P63"/>
    <mergeCell ref="B62:D62"/>
    <mergeCell ref="E62:G62"/>
    <mergeCell ref="H62:J62"/>
    <mergeCell ref="K62:M62"/>
    <mergeCell ref="B84:D84"/>
    <mergeCell ref="E84:G84"/>
    <mergeCell ref="H84:J84"/>
    <mergeCell ref="K84:M84"/>
    <mergeCell ref="B82:D82"/>
    <mergeCell ref="E82:G82"/>
    <mergeCell ref="H82:J82"/>
    <mergeCell ref="K82:M82"/>
    <mergeCell ref="B83:D83"/>
    <mergeCell ref="E83:G83"/>
    <mergeCell ref="H83:J83"/>
    <mergeCell ref="K83:M83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59" firstPageNumber="42" fitToWidth="0" orientation="portrait" useFirstPageNumber="1" r:id="rId1"/>
  <headerFooter alignWithMargins="0"/>
  <colBreaks count="1" manualBreakCount="1">
    <brk id="7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6241-B440-4628-A07C-FF57056928A0}">
  <sheetPr>
    <pageSetUpPr fitToPage="1"/>
  </sheetPr>
  <dimension ref="A1:R97"/>
  <sheetViews>
    <sheetView showGridLines="0" view="pageBreakPreview" topLeftCell="A22" zoomScale="70" zoomScaleNormal="50" zoomScaleSheetLayoutView="70" zoomScalePageLayoutView="50" workbookViewId="0">
      <selection activeCell="B27" sqref="B27:M27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8.625" style="137" customWidth="1"/>
    <col min="16" max="16" width="14.375" style="137" customWidth="1"/>
    <col min="17" max="17" width="8.125" style="137" customWidth="1"/>
    <col min="18" max="16384" width="9" style="137"/>
  </cols>
  <sheetData>
    <row r="1" spans="1:17" ht="78" customHeight="1" x14ac:dyDescent="0.3">
      <c r="A1" s="134"/>
      <c r="B1" s="134"/>
      <c r="C1" s="134"/>
      <c r="D1" s="134"/>
      <c r="E1" s="134"/>
      <c r="F1" s="138"/>
      <c r="G1" s="136"/>
      <c r="H1" s="136"/>
      <c r="I1" s="136"/>
      <c r="J1" s="136"/>
      <c r="K1" s="136"/>
      <c r="L1" s="136"/>
      <c r="M1" s="136"/>
      <c r="N1" s="136"/>
      <c r="O1" s="136"/>
    </row>
    <row r="2" spans="1:17" ht="43.5" customHeight="1" x14ac:dyDescent="0.25">
      <c r="A2" s="139" t="s">
        <v>71</v>
      </c>
      <c r="G2" s="141"/>
      <c r="L2" s="140"/>
      <c r="M2" s="140"/>
      <c r="N2" s="140"/>
      <c r="O2" s="700" t="s">
        <v>72</v>
      </c>
      <c r="P2" s="700"/>
    </row>
    <row r="3" spans="1:17" ht="27" customHeight="1" x14ac:dyDescent="0.2">
      <c r="L3" s="142"/>
      <c r="M3" s="142"/>
      <c r="N3" s="142"/>
      <c r="O3" s="701"/>
      <c r="P3" s="701"/>
    </row>
    <row r="4" spans="1:17" s="146" customFormat="1" ht="24" customHeight="1" x14ac:dyDescent="0.2">
      <c r="A4" s="690" t="s">
        <v>64</v>
      </c>
      <c r="B4" s="688" t="s">
        <v>65</v>
      </c>
      <c r="C4" s="688"/>
      <c r="D4" s="688"/>
      <c r="E4" s="688"/>
      <c r="F4" s="688"/>
      <c r="G4" s="688"/>
      <c r="H4" s="693" t="s">
        <v>65</v>
      </c>
      <c r="I4" s="694"/>
      <c r="J4" s="694"/>
      <c r="K4" s="694"/>
      <c r="L4" s="694"/>
      <c r="M4" s="694"/>
      <c r="N4" s="678" t="s">
        <v>389</v>
      </c>
      <c r="O4" s="681" t="s">
        <v>341</v>
      </c>
      <c r="P4" s="684" t="s">
        <v>48</v>
      </c>
      <c r="Q4" s="202"/>
    </row>
    <row r="5" spans="1:17" s="146" customFormat="1" ht="24" customHeight="1" x14ac:dyDescent="0.2">
      <c r="A5" s="691"/>
      <c r="B5" s="688" t="s">
        <v>22</v>
      </c>
      <c r="C5" s="688"/>
      <c r="D5" s="688"/>
      <c r="E5" s="688" t="s">
        <v>23</v>
      </c>
      <c r="F5" s="688"/>
      <c r="G5" s="688"/>
      <c r="H5" s="688" t="s">
        <v>24</v>
      </c>
      <c r="I5" s="688"/>
      <c r="J5" s="688"/>
      <c r="K5" s="689" t="s">
        <v>40</v>
      </c>
      <c r="L5" s="688"/>
      <c r="M5" s="688"/>
      <c r="N5" s="679"/>
      <c r="O5" s="682"/>
      <c r="P5" s="685"/>
      <c r="Q5" s="202"/>
    </row>
    <row r="6" spans="1:17" s="146" customFormat="1" ht="24" customHeight="1" thickBot="1" x14ac:dyDescent="0.25">
      <c r="A6" s="692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80"/>
      <c r="O6" s="683"/>
      <c r="P6" s="686"/>
      <c r="Q6" s="202"/>
    </row>
    <row r="7" spans="1:17" s="152" customFormat="1" ht="43.5" customHeight="1" thickTop="1" x14ac:dyDescent="0.15">
      <c r="A7" s="144" t="s">
        <v>35</v>
      </c>
      <c r="B7" s="161">
        <v>129695</v>
      </c>
      <c r="C7" s="161">
        <v>171203</v>
      </c>
      <c r="D7" s="161">
        <v>207997</v>
      </c>
      <c r="E7" s="161">
        <v>306446</v>
      </c>
      <c r="F7" s="161">
        <v>305937</v>
      </c>
      <c r="G7" s="161">
        <v>258155</v>
      </c>
      <c r="H7" s="161">
        <v>315083</v>
      </c>
      <c r="I7" s="161">
        <v>490687</v>
      </c>
      <c r="J7" s="161">
        <v>284874</v>
      </c>
      <c r="K7" s="161">
        <v>295270</v>
      </c>
      <c r="L7" s="161">
        <v>531706</v>
      </c>
      <c r="M7" s="161">
        <v>135869</v>
      </c>
      <c r="N7" s="162">
        <f>SUM(B7:M7)</f>
        <v>3432922</v>
      </c>
      <c r="O7" s="203">
        <f>N8</f>
        <v>3259703</v>
      </c>
      <c r="P7" s="609">
        <f>(N7/N8)-1</f>
        <v>5.3139503813691036E-2</v>
      </c>
      <c r="Q7" s="183"/>
    </row>
    <row r="8" spans="1:17" s="152" customFormat="1" ht="43.5" hidden="1" customHeight="1" x14ac:dyDescent="0.15">
      <c r="A8" s="195"/>
      <c r="B8" s="154">
        <v>150524</v>
      </c>
      <c r="C8" s="154">
        <v>162858</v>
      </c>
      <c r="D8" s="154">
        <v>216056</v>
      </c>
      <c r="E8" s="154">
        <v>261310</v>
      </c>
      <c r="F8" s="154">
        <v>271979</v>
      </c>
      <c r="G8" s="154">
        <v>223909</v>
      </c>
      <c r="H8" s="154">
        <v>345974</v>
      </c>
      <c r="I8" s="154">
        <v>448696</v>
      </c>
      <c r="J8" s="154">
        <v>240918</v>
      </c>
      <c r="K8" s="154">
        <v>260990</v>
      </c>
      <c r="L8" s="154">
        <v>526897</v>
      </c>
      <c r="M8" s="154">
        <v>149592</v>
      </c>
      <c r="N8" s="155">
        <f>SUM(B8:M8)</f>
        <v>3259703</v>
      </c>
      <c r="O8" s="204"/>
      <c r="P8" s="157"/>
      <c r="Q8" s="205"/>
    </row>
    <row r="9" spans="1:17" s="152" customFormat="1" ht="43.5" hidden="1" customHeight="1" x14ac:dyDescent="0.15">
      <c r="A9" s="195"/>
      <c r="B9" s="158">
        <f t="shared" ref="B9:N9" si="0">(B7/B8)-1</f>
        <v>-0.13837660439531241</v>
      </c>
      <c r="C9" s="158">
        <f t="shared" si="0"/>
        <v>5.1240958380920798E-2</v>
      </c>
      <c r="D9" s="158">
        <f t="shared" si="0"/>
        <v>-3.7300514681378849E-2</v>
      </c>
      <c r="E9" s="158">
        <f t="shared" si="0"/>
        <v>0.17272970800964371</v>
      </c>
      <c r="F9" s="158">
        <f t="shared" si="0"/>
        <v>0.12485522779332237</v>
      </c>
      <c r="G9" s="158">
        <f t="shared" si="0"/>
        <v>0.15294606290948565</v>
      </c>
      <c r="H9" s="158">
        <f t="shared" si="0"/>
        <v>-8.9287056252781993E-2</v>
      </c>
      <c r="I9" s="158">
        <f t="shared" si="0"/>
        <v>9.3584520477115962E-2</v>
      </c>
      <c r="J9" s="158">
        <f t="shared" si="0"/>
        <v>0.18245212063855742</v>
      </c>
      <c r="K9" s="158">
        <f t="shared" si="0"/>
        <v>0.13134602858347066</v>
      </c>
      <c r="L9" s="158">
        <f t="shared" si="0"/>
        <v>9.1270210306757527E-3</v>
      </c>
      <c r="M9" s="158">
        <f t="shared" si="0"/>
        <v>-9.1736189101021437E-2</v>
      </c>
      <c r="N9" s="158">
        <f t="shared" si="0"/>
        <v>5.3139503813691036E-2</v>
      </c>
      <c r="O9" s="206"/>
      <c r="P9" s="157"/>
      <c r="Q9" s="205"/>
    </row>
    <row r="10" spans="1:17" s="152" customFormat="1" ht="43.5" customHeight="1" x14ac:dyDescent="0.15">
      <c r="A10" s="144" t="s">
        <v>15</v>
      </c>
      <c r="B10" s="161">
        <v>42605</v>
      </c>
      <c r="C10" s="161">
        <v>69118</v>
      </c>
      <c r="D10" s="161">
        <v>75411</v>
      </c>
      <c r="E10" s="161">
        <v>222297</v>
      </c>
      <c r="F10" s="161">
        <v>292704</v>
      </c>
      <c r="G10" s="161">
        <v>204768</v>
      </c>
      <c r="H10" s="161">
        <v>191048</v>
      </c>
      <c r="I10" s="161">
        <v>433648</v>
      </c>
      <c r="J10" s="161">
        <v>150566</v>
      </c>
      <c r="K10" s="161">
        <v>219578</v>
      </c>
      <c r="L10" s="161">
        <v>151451</v>
      </c>
      <c r="M10" s="161">
        <v>42221</v>
      </c>
      <c r="N10" s="162">
        <f>SUM(B10:M10)</f>
        <v>2095415</v>
      </c>
      <c r="O10" s="203">
        <f>N11</f>
        <v>2126278</v>
      </c>
      <c r="P10" s="609">
        <f>(N10/N11)-1</f>
        <v>-1.4515035192952164E-2</v>
      </c>
      <c r="Q10" s="183"/>
    </row>
    <row r="11" spans="1:17" s="152" customFormat="1" ht="43.5" hidden="1" customHeight="1" x14ac:dyDescent="0.15">
      <c r="A11" s="195"/>
      <c r="B11" s="207">
        <v>70103</v>
      </c>
      <c r="C11" s="207">
        <v>82808</v>
      </c>
      <c r="D11" s="207">
        <v>98412</v>
      </c>
      <c r="E11" s="207">
        <v>193995</v>
      </c>
      <c r="F11" s="207">
        <v>292508</v>
      </c>
      <c r="G11" s="207">
        <v>197464</v>
      </c>
      <c r="H11" s="207">
        <v>267445</v>
      </c>
      <c r="I11" s="207">
        <v>394679</v>
      </c>
      <c r="J11" s="207">
        <v>159346</v>
      </c>
      <c r="K11" s="207">
        <v>176961</v>
      </c>
      <c r="L11" s="207">
        <v>138493</v>
      </c>
      <c r="M11" s="207">
        <v>54064</v>
      </c>
      <c r="N11" s="155">
        <f>SUM(B11:M11)</f>
        <v>2126278</v>
      </c>
      <c r="O11" s="204"/>
      <c r="P11" s="157"/>
      <c r="Q11" s="205"/>
    </row>
    <row r="12" spans="1:17" s="152" customFormat="1" ht="43.5" hidden="1" customHeight="1" x14ac:dyDescent="0.15">
      <c r="A12" s="195"/>
      <c r="B12" s="158">
        <f t="shared" ref="B12:N12" si="1">(B10/B11)-1</f>
        <v>-0.3922514015092079</v>
      </c>
      <c r="C12" s="158">
        <f t="shared" si="1"/>
        <v>-0.16532219109264801</v>
      </c>
      <c r="D12" s="158">
        <f t="shared" si="1"/>
        <v>-0.23372149737836845</v>
      </c>
      <c r="E12" s="158">
        <f t="shared" si="1"/>
        <v>0.14589035799891747</v>
      </c>
      <c r="F12" s="158">
        <f t="shared" si="1"/>
        <v>6.700671434627381E-4</v>
      </c>
      <c r="G12" s="158">
        <f t="shared" si="1"/>
        <v>3.6989020783535276E-2</v>
      </c>
      <c r="H12" s="158">
        <f t="shared" si="1"/>
        <v>-0.28565499448484732</v>
      </c>
      <c r="I12" s="158">
        <f t="shared" si="1"/>
        <v>9.8735934772308687E-2</v>
      </c>
      <c r="J12" s="158">
        <f t="shared" si="1"/>
        <v>-5.5100222158071088E-2</v>
      </c>
      <c r="K12" s="158">
        <f t="shared" si="1"/>
        <v>0.24082707489220789</v>
      </c>
      <c r="L12" s="158">
        <f t="shared" si="1"/>
        <v>9.3564295668373099E-2</v>
      </c>
      <c r="M12" s="158">
        <f t="shared" si="1"/>
        <v>-0.2190551938443327</v>
      </c>
      <c r="N12" s="158">
        <f t="shared" si="1"/>
        <v>-1.4515035192952164E-2</v>
      </c>
      <c r="O12" s="206"/>
      <c r="P12" s="157"/>
      <c r="Q12" s="205"/>
    </row>
    <row r="13" spans="1:17" s="152" customFormat="1" ht="43.5" customHeight="1" x14ac:dyDescent="0.15">
      <c r="A13" s="144" t="s">
        <v>16</v>
      </c>
      <c r="B13" s="161">
        <v>827852</v>
      </c>
      <c r="C13" s="161">
        <v>1003081</v>
      </c>
      <c r="D13" s="161">
        <v>717528</v>
      </c>
      <c r="E13" s="161">
        <v>145076</v>
      </c>
      <c r="F13" s="161">
        <v>149269</v>
      </c>
      <c r="G13" s="161">
        <v>72990</v>
      </c>
      <c r="H13" s="161">
        <v>82529</v>
      </c>
      <c r="I13" s="161">
        <v>194626</v>
      </c>
      <c r="J13" s="161">
        <v>85579</v>
      </c>
      <c r="K13" s="161">
        <v>145129</v>
      </c>
      <c r="L13" s="161">
        <v>73625</v>
      </c>
      <c r="M13" s="161">
        <v>332148</v>
      </c>
      <c r="N13" s="162">
        <f>SUM(B13:M13)</f>
        <v>3829432</v>
      </c>
      <c r="O13" s="203">
        <f>N14</f>
        <v>4068825</v>
      </c>
      <c r="P13" s="609">
        <f>(N13/N14)-1</f>
        <v>-5.883590471450606E-2</v>
      </c>
      <c r="Q13" s="183"/>
    </row>
    <row r="14" spans="1:17" s="152" customFormat="1" ht="43.5" hidden="1" customHeight="1" x14ac:dyDescent="0.15">
      <c r="A14" s="195"/>
      <c r="B14" s="207">
        <v>908720</v>
      </c>
      <c r="C14" s="207">
        <v>1015932</v>
      </c>
      <c r="D14" s="207">
        <v>785998</v>
      </c>
      <c r="E14" s="207">
        <v>152411</v>
      </c>
      <c r="F14" s="207">
        <v>164416</v>
      </c>
      <c r="G14" s="207">
        <v>67695</v>
      </c>
      <c r="H14" s="207">
        <v>110990</v>
      </c>
      <c r="I14" s="207">
        <v>213991</v>
      </c>
      <c r="J14" s="207">
        <v>114588</v>
      </c>
      <c r="K14" s="207">
        <v>140657</v>
      </c>
      <c r="L14" s="207">
        <v>84900</v>
      </c>
      <c r="M14" s="207">
        <v>308527</v>
      </c>
      <c r="N14" s="155">
        <f>SUM(B14:M14)</f>
        <v>4068825</v>
      </c>
      <c r="O14" s="204"/>
      <c r="P14" s="157"/>
      <c r="Q14" s="205"/>
    </row>
    <row r="15" spans="1:17" s="152" customFormat="1" ht="43.5" hidden="1" customHeight="1" x14ac:dyDescent="0.15">
      <c r="A15" s="195"/>
      <c r="B15" s="158">
        <f t="shared" ref="B15:N15" si="2">(B13/B14)-1</f>
        <v>-8.899110837221591E-2</v>
      </c>
      <c r="C15" s="158">
        <f t="shared" si="2"/>
        <v>-1.2649468665225649E-2</v>
      </c>
      <c r="D15" s="158">
        <f t="shared" si="2"/>
        <v>-8.7112180947025331E-2</v>
      </c>
      <c r="E15" s="158">
        <f t="shared" si="2"/>
        <v>-4.81264475661205E-2</v>
      </c>
      <c r="F15" s="158">
        <f t="shared" si="2"/>
        <v>-9.2126070455430087E-2</v>
      </c>
      <c r="G15" s="158">
        <f t="shared" si="2"/>
        <v>7.8218479946820407E-2</v>
      </c>
      <c r="H15" s="158">
        <f t="shared" si="2"/>
        <v>-0.25642850707270926</v>
      </c>
      <c r="I15" s="158">
        <f t="shared" si="2"/>
        <v>-9.049446004738515E-2</v>
      </c>
      <c r="J15" s="158">
        <f t="shared" si="2"/>
        <v>-0.2531591440639509</v>
      </c>
      <c r="K15" s="158">
        <f t="shared" si="2"/>
        <v>3.1793654066274657E-2</v>
      </c>
      <c r="L15" s="158">
        <f t="shared" si="2"/>
        <v>-0.13280329799764434</v>
      </c>
      <c r="M15" s="158">
        <f t="shared" si="2"/>
        <v>7.6560560339937744E-2</v>
      </c>
      <c r="N15" s="158">
        <f t="shared" si="2"/>
        <v>-5.883590471450606E-2</v>
      </c>
      <c r="O15" s="206"/>
      <c r="P15" s="157"/>
      <c r="Q15" s="205"/>
    </row>
    <row r="16" spans="1:17" s="152" customFormat="1" ht="43.5" customHeight="1" x14ac:dyDescent="0.15">
      <c r="A16" s="144" t="s">
        <v>17</v>
      </c>
      <c r="B16" s="161">
        <v>276720</v>
      </c>
      <c r="C16" s="161">
        <v>322240</v>
      </c>
      <c r="D16" s="161">
        <v>199196</v>
      </c>
      <c r="E16" s="161">
        <v>122133</v>
      </c>
      <c r="F16" s="161">
        <v>127045</v>
      </c>
      <c r="G16" s="161">
        <v>94991</v>
      </c>
      <c r="H16" s="161">
        <v>134713</v>
      </c>
      <c r="I16" s="161">
        <v>229432</v>
      </c>
      <c r="J16" s="161">
        <v>97694</v>
      </c>
      <c r="K16" s="161">
        <v>115279</v>
      </c>
      <c r="L16" s="161">
        <v>83564</v>
      </c>
      <c r="M16" s="161">
        <v>123906</v>
      </c>
      <c r="N16" s="162">
        <f>SUM(B16:M16)</f>
        <v>1926913</v>
      </c>
      <c r="O16" s="203">
        <f>N17</f>
        <v>1927050</v>
      </c>
      <c r="P16" s="609">
        <f>(N16/N17)-1</f>
        <v>-7.1093121610799059E-5</v>
      </c>
      <c r="Q16" s="183"/>
    </row>
    <row r="17" spans="1:18" s="152" customFormat="1" ht="43.5" hidden="1" customHeight="1" x14ac:dyDescent="0.15">
      <c r="A17" s="195"/>
      <c r="B17" s="207">
        <v>245772</v>
      </c>
      <c r="C17" s="207">
        <v>269836</v>
      </c>
      <c r="D17" s="207">
        <v>190484</v>
      </c>
      <c r="E17" s="207">
        <v>113954</v>
      </c>
      <c r="F17" s="207">
        <v>154483</v>
      </c>
      <c r="G17" s="207">
        <v>109379</v>
      </c>
      <c r="H17" s="207">
        <v>184141</v>
      </c>
      <c r="I17" s="207">
        <v>247729</v>
      </c>
      <c r="J17" s="207">
        <v>106255</v>
      </c>
      <c r="K17" s="207">
        <v>106245</v>
      </c>
      <c r="L17" s="207">
        <v>84137</v>
      </c>
      <c r="M17" s="207">
        <v>114635</v>
      </c>
      <c r="N17" s="155">
        <f>SUM(B17:M17)</f>
        <v>1927050</v>
      </c>
      <c r="O17" s="204"/>
      <c r="P17" s="157"/>
      <c r="Q17" s="205"/>
      <c r="R17" s="183"/>
    </row>
    <row r="18" spans="1:18" s="152" customFormat="1" ht="43.5" hidden="1" customHeight="1" x14ac:dyDescent="0.15">
      <c r="A18" s="195"/>
      <c r="B18" s="158">
        <f t="shared" ref="B18:N18" si="3">(B16/B17)-1</f>
        <v>0.12592158586006552</v>
      </c>
      <c r="C18" s="158">
        <f t="shared" si="3"/>
        <v>0.19420685156910134</v>
      </c>
      <c r="D18" s="158">
        <f t="shared" si="3"/>
        <v>4.573612481888234E-2</v>
      </c>
      <c r="E18" s="158">
        <f t="shared" si="3"/>
        <v>7.1774575705986665E-2</v>
      </c>
      <c r="F18" s="158">
        <f t="shared" si="3"/>
        <v>-0.17761177605302847</v>
      </c>
      <c r="G18" s="158">
        <f t="shared" si="3"/>
        <v>-0.13154261786997501</v>
      </c>
      <c r="H18" s="158">
        <f t="shared" si="3"/>
        <v>-0.26842473973748382</v>
      </c>
      <c r="I18" s="158">
        <f t="shared" si="3"/>
        <v>-7.3858934561557232E-2</v>
      </c>
      <c r="J18" s="158">
        <f t="shared" si="3"/>
        <v>-8.0570326102301082E-2</v>
      </c>
      <c r="K18" s="158">
        <f t="shared" si="3"/>
        <v>8.5029883759235814E-2</v>
      </c>
      <c r="L18" s="158">
        <f t="shared" si="3"/>
        <v>-6.8103212617516284E-3</v>
      </c>
      <c r="M18" s="158">
        <f t="shared" si="3"/>
        <v>8.0874078597287014E-2</v>
      </c>
      <c r="N18" s="158">
        <f t="shared" si="3"/>
        <v>-7.1093121610799059E-5</v>
      </c>
      <c r="O18" s="206"/>
      <c r="P18" s="157"/>
      <c r="Q18" s="205"/>
    </row>
    <row r="19" spans="1:18" s="152" customFormat="1" ht="43.5" customHeight="1" thickBot="1" x14ac:dyDescent="0.2">
      <c r="A19" s="147" t="s">
        <v>18</v>
      </c>
      <c r="B19" s="164">
        <v>3</v>
      </c>
      <c r="C19" s="164">
        <v>2</v>
      </c>
      <c r="D19" s="164">
        <v>20</v>
      </c>
      <c r="E19" s="164">
        <v>93</v>
      </c>
      <c r="F19" s="164">
        <v>8075</v>
      </c>
      <c r="G19" s="164">
        <v>5439</v>
      </c>
      <c r="H19" s="164">
        <v>800</v>
      </c>
      <c r="I19" s="164">
        <v>1120</v>
      </c>
      <c r="J19" s="164">
        <v>770</v>
      </c>
      <c r="K19" s="164">
        <v>1100</v>
      </c>
      <c r="L19" s="164">
        <v>880</v>
      </c>
      <c r="M19" s="164">
        <v>30</v>
      </c>
      <c r="N19" s="165">
        <f>SUM(B19:M19)</f>
        <v>18332</v>
      </c>
      <c r="O19" s="208">
        <f>N20</f>
        <v>6890</v>
      </c>
      <c r="P19" s="610">
        <f>(N19/N20)-1</f>
        <v>1.6606676342525399</v>
      </c>
      <c r="Q19" s="183"/>
    </row>
    <row r="20" spans="1:18" s="152" customFormat="1" ht="43.5" hidden="1" customHeight="1" thickTop="1" x14ac:dyDescent="0.15">
      <c r="A20" s="196"/>
      <c r="B20" s="209">
        <v>0</v>
      </c>
      <c r="C20" s="209">
        <v>0</v>
      </c>
      <c r="D20" s="209">
        <v>0</v>
      </c>
      <c r="E20" s="209">
        <v>0</v>
      </c>
      <c r="F20" s="209">
        <v>0</v>
      </c>
      <c r="G20" s="209">
        <v>0</v>
      </c>
      <c r="H20" s="209">
        <v>1260</v>
      </c>
      <c r="I20" s="209">
        <v>5630</v>
      </c>
      <c r="J20" s="209">
        <v>0</v>
      </c>
      <c r="K20" s="209">
        <v>0</v>
      </c>
      <c r="L20" s="209">
        <v>0</v>
      </c>
      <c r="M20" s="209">
        <v>0</v>
      </c>
      <c r="N20" s="169">
        <f>SUM(B20:M20)</f>
        <v>6890</v>
      </c>
      <c r="O20" s="210"/>
      <c r="P20" s="171"/>
      <c r="Q20" s="205"/>
    </row>
    <row r="21" spans="1:18" s="152" customFormat="1" ht="43.5" hidden="1" customHeight="1" x14ac:dyDescent="0.15">
      <c r="A21" s="197"/>
      <c r="B21" s="158" t="e">
        <f>(B19/B20)-1</f>
        <v>#DIV/0!</v>
      </c>
      <c r="C21" s="158" t="e">
        <f t="shared" ref="C21:N21" si="4">(C19/C20)-1</f>
        <v>#DIV/0!</v>
      </c>
      <c r="D21" s="158" t="e">
        <f t="shared" si="4"/>
        <v>#DIV/0!</v>
      </c>
      <c r="E21" s="158" t="e">
        <f t="shared" si="4"/>
        <v>#DIV/0!</v>
      </c>
      <c r="F21" s="158" t="e">
        <f t="shared" si="4"/>
        <v>#DIV/0!</v>
      </c>
      <c r="G21" s="158" t="e">
        <f t="shared" si="4"/>
        <v>#DIV/0!</v>
      </c>
      <c r="H21" s="158">
        <f t="shared" si="4"/>
        <v>-0.36507936507936511</v>
      </c>
      <c r="I21" s="158">
        <f t="shared" si="4"/>
        <v>-0.80106571936056836</v>
      </c>
      <c r="J21" s="158" t="e">
        <f>(J19/J20)-1</f>
        <v>#DIV/0!</v>
      </c>
      <c r="K21" s="158" t="e">
        <f t="shared" si="4"/>
        <v>#DIV/0!</v>
      </c>
      <c r="L21" s="158" t="e">
        <f t="shared" si="4"/>
        <v>#DIV/0!</v>
      </c>
      <c r="M21" s="158" t="e">
        <f t="shared" si="4"/>
        <v>#DIV/0!</v>
      </c>
      <c r="N21" s="158">
        <f t="shared" si="4"/>
        <v>1.6606676342525399</v>
      </c>
      <c r="O21" s="206"/>
      <c r="P21" s="157"/>
      <c r="Q21" s="205"/>
    </row>
    <row r="22" spans="1:18" s="152" customFormat="1" ht="43.5" customHeight="1" thickTop="1" x14ac:dyDescent="0.15">
      <c r="A22" s="144" t="s">
        <v>20</v>
      </c>
      <c r="B22" s="162">
        <f t="shared" ref="B22:N23" si="5">SUM(B7,B10,B13,B16,B19)</f>
        <v>1276875</v>
      </c>
      <c r="C22" s="162">
        <f t="shared" si="5"/>
        <v>1565644</v>
      </c>
      <c r="D22" s="162">
        <f t="shared" si="5"/>
        <v>1200152</v>
      </c>
      <c r="E22" s="162">
        <f t="shared" si="5"/>
        <v>796045</v>
      </c>
      <c r="F22" s="162">
        <f t="shared" si="5"/>
        <v>883030</v>
      </c>
      <c r="G22" s="162">
        <f t="shared" si="5"/>
        <v>636343</v>
      </c>
      <c r="H22" s="162">
        <f t="shared" si="5"/>
        <v>724173</v>
      </c>
      <c r="I22" s="162">
        <f t="shared" si="5"/>
        <v>1349513</v>
      </c>
      <c r="J22" s="162">
        <f t="shared" si="5"/>
        <v>619483</v>
      </c>
      <c r="K22" s="162">
        <f t="shared" si="5"/>
        <v>776356</v>
      </c>
      <c r="L22" s="162">
        <f t="shared" si="5"/>
        <v>841226</v>
      </c>
      <c r="M22" s="162">
        <f t="shared" si="5"/>
        <v>634174</v>
      </c>
      <c r="N22" s="162">
        <f t="shared" si="5"/>
        <v>11303014</v>
      </c>
      <c r="O22" s="203">
        <f>N23</f>
        <v>11388746</v>
      </c>
      <c r="P22" s="609">
        <f>(N22/N23)-1</f>
        <v>-7.5277822510045889E-3</v>
      </c>
      <c r="Q22" s="183"/>
    </row>
    <row r="23" spans="1:18" s="152" customFormat="1" ht="43.5" hidden="1" customHeight="1" x14ac:dyDescent="0.15">
      <c r="A23" s="195"/>
      <c r="B23" s="155">
        <f t="shared" si="5"/>
        <v>1375119</v>
      </c>
      <c r="C23" s="155">
        <f t="shared" si="5"/>
        <v>1531434</v>
      </c>
      <c r="D23" s="155">
        <f t="shared" si="5"/>
        <v>1290950</v>
      </c>
      <c r="E23" s="155">
        <f t="shared" si="5"/>
        <v>721670</v>
      </c>
      <c r="F23" s="155">
        <f t="shared" si="5"/>
        <v>883386</v>
      </c>
      <c r="G23" s="155">
        <f t="shared" si="5"/>
        <v>598447</v>
      </c>
      <c r="H23" s="155">
        <f t="shared" si="5"/>
        <v>909810</v>
      </c>
      <c r="I23" s="155">
        <f t="shared" si="5"/>
        <v>1310725</v>
      </c>
      <c r="J23" s="155">
        <f t="shared" si="5"/>
        <v>621107</v>
      </c>
      <c r="K23" s="155">
        <f t="shared" si="5"/>
        <v>684853</v>
      </c>
      <c r="L23" s="155">
        <f t="shared" si="5"/>
        <v>834427</v>
      </c>
      <c r="M23" s="155">
        <f t="shared" si="5"/>
        <v>626818</v>
      </c>
      <c r="N23" s="155">
        <f t="shared" si="5"/>
        <v>11388746</v>
      </c>
      <c r="O23" s="181"/>
      <c r="P23" s="205"/>
      <c r="Q23" s="205"/>
    </row>
    <row r="24" spans="1:18" s="152" customFormat="1" ht="43.5" customHeight="1" x14ac:dyDescent="0.15">
      <c r="A24" s="144" t="s">
        <v>47</v>
      </c>
      <c r="B24" s="612">
        <f t="shared" ref="B24:N24" si="6">(B22/B23)-1</f>
        <v>-7.1443998664842856E-2</v>
      </c>
      <c r="C24" s="612">
        <f t="shared" si="6"/>
        <v>2.233854021786108E-2</v>
      </c>
      <c r="D24" s="612">
        <f t="shared" si="6"/>
        <v>-7.0334249970951612E-2</v>
      </c>
      <c r="E24" s="612">
        <f t="shared" si="6"/>
        <v>0.10305957016364831</v>
      </c>
      <c r="F24" s="612">
        <f t="shared" si="6"/>
        <v>-4.0299484030759114E-4</v>
      </c>
      <c r="G24" s="612">
        <f t="shared" si="6"/>
        <v>6.3323903369889134E-2</v>
      </c>
      <c r="H24" s="612">
        <f t="shared" si="6"/>
        <v>-0.20403930490981637</v>
      </c>
      <c r="I24" s="612">
        <f t="shared" si="6"/>
        <v>2.9592782620305513E-2</v>
      </c>
      <c r="J24" s="612">
        <f t="shared" si="6"/>
        <v>-2.6146863583891289E-3</v>
      </c>
      <c r="K24" s="612">
        <f t="shared" si="6"/>
        <v>0.13360969434316572</v>
      </c>
      <c r="L24" s="612">
        <f t="shared" si="6"/>
        <v>8.1481064251276436E-3</v>
      </c>
      <c r="M24" s="612">
        <f t="shared" si="6"/>
        <v>1.1735463882658115E-2</v>
      </c>
      <c r="N24" s="612">
        <f t="shared" si="6"/>
        <v>-7.5277822510045889E-3</v>
      </c>
      <c r="O24" s="183"/>
      <c r="P24" s="205"/>
      <c r="Q24" s="205"/>
    </row>
    <row r="25" spans="1:18" s="152" customFormat="1" ht="43.5" customHeight="1" x14ac:dyDescent="0.15">
      <c r="A25" s="144" t="s">
        <v>21</v>
      </c>
      <c r="B25" s="676">
        <f>SUM(B22:D22)</f>
        <v>4042671</v>
      </c>
      <c r="C25" s="676"/>
      <c r="D25" s="676"/>
      <c r="E25" s="676">
        <f>SUM(E22:G22)</f>
        <v>2315418</v>
      </c>
      <c r="F25" s="676"/>
      <c r="G25" s="676"/>
      <c r="H25" s="676">
        <f>SUM(H22:J22)</f>
        <v>2693169</v>
      </c>
      <c r="I25" s="676"/>
      <c r="J25" s="676"/>
      <c r="K25" s="676">
        <f>SUM(K22:M22)</f>
        <v>2251756</v>
      </c>
      <c r="L25" s="676"/>
      <c r="M25" s="676"/>
      <c r="N25" s="198"/>
      <c r="O25" s="181"/>
      <c r="P25" s="205"/>
      <c r="Q25" s="205"/>
    </row>
    <row r="26" spans="1:18" s="152" customFormat="1" ht="43.5" hidden="1" customHeight="1" x14ac:dyDescent="0.15">
      <c r="A26" s="195" t="s">
        <v>66</v>
      </c>
      <c r="B26" s="677">
        <f>SUM(B23:D23)</f>
        <v>4197503</v>
      </c>
      <c r="C26" s="677"/>
      <c r="D26" s="677"/>
      <c r="E26" s="677">
        <f>SUM(E23:G23)</f>
        <v>2203503</v>
      </c>
      <c r="F26" s="677"/>
      <c r="G26" s="677"/>
      <c r="H26" s="677">
        <f>SUM(H23:J23)</f>
        <v>2841642</v>
      </c>
      <c r="I26" s="677"/>
      <c r="J26" s="677"/>
      <c r="K26" s="677">
        <f>SUM(K23:M23)</f>
        <v>2146098</v>
      </c>
      <c r="L26" s="677"/>
      <c r="M26" s="677"/>
      <c r="N26" s="180"/>
      <c r="O26" s="181"/>
      <c r="P26" s="205"/>
      <c r="Q26" s="205"/>
    </row>
    <row r="27" spans="1:18" s="152" customFormat="1" ht="43.5" customHeight="1" x14ac:dyDescent="0.15">
      <c r="A27" s="144" t="s">
        <v>47</v>
      </c>
      <c r="B27" s="702">
        <f>(B25/B26)-1</f>
        <v>-3.6886691921363735E-2</v>
      </c>
      <c r="C27" s="703"/>
      <c r="D27" s="704"/>
      <c r="E27" s="702">
        <f>(E25/E26)-1</f>
        <v>5.0789583676536854E-2</v>
      </c>
      <c r="F27" s="703"/>
      <c r="G27" s="704"/>
      <c r="H27" s="702">
        <f>(H25/H26)-1</f>
        <v>-5.2249016589704156E-2</v>
      </c>
      <c r="I27" s="703"/>
      <c r="J27" s="704"/>
      <c r="K27" s="702">
        <f>(K25/K26)-1</f>
        <v>4.9232607271429307E-2</v>
      </c>
      <c r="L27" s="703"/>
      <c r="M27" s="704"/>
      <c r="N27" s="182"/>
      <c r="O27" s="183"/>
      <c r="P27" s="205"/>
      <c r="Q27" s="205"/>
    </row>
    <row r="28" spans="1:18" s="146" customFormat="1" ht="43.5" customHeight="1" x14ac:dyDescent="0.2">
      <c r="A28" s="211"/>
    </row>
    <row r="29" spans="1:18" s="146" customFormat="1" ht="43.5" customHeight="1" x14ac:dyDescent="0.2"/>
    <row r="30" spans="1:18" s="146" customFormat="1" ht="43.5" customHeight="1" x14ac:dyDescent="0.2"/>
    <row r="31" spans="1:18" s="146" customFormat="1" ht="21" x14ac:dyDescent="0.2"/>
    <row r="32" spans="1:18" s="146" customFormat="1" ht="21" x14ac:dyDescent="0.2"/>
    <row r="33" spans="1:17" s="146" customFormat="1" ht="43.5" customHeight="1" x14ac:dyDescent="0.25">
      <c r="A33" s="139" t="s">
        <v>73</v>
      </c>
      <c r="L33" s="705"/>
      <c r="M33" s="705"/>
      <c r="N33" s="705"/>
      <c r="O33" s="700" t="s">
        <v>72</v>
      </c>
      <c r="P33" s="700"/>
    </row>
    <row r="34" spans="1:17" s="146" customFormat="1" ht="27" customHeight="1" x14ac:dyDescent="0.2">
      <c r="L34" s="705"/>
      <c r="M34" s="705"/>
      <c r="N34" s="705"/>
      <c r="O34" s="701"/>
      <c r="P34" s="701"/>
    </row>
    <row r="35" spans="1:17" s="146" customFormat="1" ht="24" customHeight="1" x14ac:dyDescent="0.2">
      <c r="A35" s="690" t="s">
        <v>64</v>
      </c>
      <c r="B35" s="688" t="s">
        <v>65</v>
      </c>
      <c r="C35" s="688"/>
      <c r="D35" s="688"/>
      <c r="E35" s="688"/>
      <c r="F35" s="688"/>
      <c r="G35" s="688"/>
      <c r="H35" s="693" t="s">
        <v>65</v>
      </c>
      <c r="I35" s="694"/>
      <c r="J35" s="694"/>
      <c r="K35" s="694"/>
      <c r="L35" s="694"/>
      <c r="M35" s="694"/>
      <c r="N35" s="678" t="str">
        <f>N4</f>
        <v>R6 計</v>
      </c>
      <c r="O35" s="681" t="str">
        <f>O4</f>
        <v>R5 計</v>
      </c>
      <c r="P35" s="684" t="s">
        <v>48</v>
      </c>
      <c r="Q35" s="202"/>
    </row>
    <row r="36" spans="1:17" s="146" customFormat="1" ht="24" customHeight="1" x14ac:dyDescent="0.2">
      <c r="A36" s="691"/>
      <c r="B36" s="688" t="s">
        <v>22</v>
      </c>
      <c r="C36" s="688"/>
      <c r="D36" s="688"/>
      <c r="E36" s="688" t="s">
        <v>23</v>
      </c>
      <c r="F36" s="688"/>
      <c r="G36" s="688"/>
      <c r="H36" s="688" t="s">
        <v>24</v>
      </c>
      <c r="I36" s="688"/>
      <c r="J36" s="688"/>
      <c r="K36" s="689" t="s">
        <v>40</v>
      </c>
      <c r="L36" s="688"/>
      <c r="M36" s="688"/>
      <c r="N36" s="679"/>
      <c r="O36" s="682"/>
      <c r="P36" s="685"/>
      <c r="Q36" s="202"/>
    </row>
    <row r="37" spans="1:17" s="146" customFormat="1" ht="24" customHeight="1" thickBot="1" x14ac:dyDescent="0.25">
      <c r="A37" s="692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80"/>
      <c r="O37" s="683"/>
      <c r="P37" s="686"/>
      <c r="Q37" s="202"/>
    </row>
    <row r="38" spans="1:17" s="152" customFormat="1" ht="42.75" customHeight="1" thickTop="1" x14ac:dyDescent="0.15">
      <c r="A38" s="144" t="s">
        <v>35</v>
      </c>
      <c r="B38" s="161">
        <v>462297</v>
      </c>
      <c r="C38" s="161">
        <v>569018</v>
      </c>
      <c r="D38" s="161">
        <v>701421</v>
      </c>
      <c r="E38" s="161">
        <v>898644</v>
      </c>
      <c r="F38" s="161">
        <v>918754</v>
      </c>
      <c r="G38" s="161">
        <v>741016</v>
      </c>
      <c r="H38" s="161">
        <v>696674</v>
      </c>
      <c r="I38" s="161">
        <v>1024681</v>
      </c>
      <c r="J38" s="161">
        <v>769035</v>
      </c>
      <c r="K38" s="161">
        <v>836537</v>
      </c>
      <c r="L38" s="161">
        <v>787780</v>
      </c>
      <c r="M38" s="161">
        <v>595402</v>
      </c>
      <c r="N38" s="162">
        <f>SUM(B38:M38)</f>
        <v>9001259</v>
      </c>
      <c r="O38" s="203">
        <f>N39</f>
        <v>8846158</v>
      </c>
      <c r="P38" s="609">
        <f>(N38/N39)-1</f>
        <v>1.7533148288782607E-2</v>
      </c>
      <c r="Q38" s="183"/>
    </row>
    <row r="39" spans="1:17" s="152" customFormat="1" ht="32.1" hidden="1" customHeight="1" x14ac:dyDescent="0.15">
      <c r="A39" s="195"/>
      <c r="B39" s="154">
        <v>476840</v>
      </c>
      <c r="C39" s="154">
        <v>520913</v>
      </c>
      <c r="D39" s="154">
        <v>739706</v>
      </c>
      <c r="E39" s="154">
        <v>826336</v>
      </c>
      <c r="F39" s="154">
        <v>943550</v>
      </c>
      <c r="G39" s="154">
        <v>673916</v>
      </c>
      <c r="H39" s="154">
        <v>758080</v>
      </c>
      <c r="I39" s="154">
        <v>904742</v>
      </c>
      <c r="J39" s="154">
        <v>764453</v>
      </c>
      <c r="K39" s="154">
        <v>874046</v>
      </c>
      <c r="L39" s="154">
        <v>766418</v>
      </c>
      <c r="M39" s="154">
        <v>597158</v>
      </c>
      <c r="N39" s="155">
        <f>SUM(B39:M39)</f>
        <v>8846158</v>
      </c>
      <c r="O39" s="204"/>
      <c r="P39" s="157"/>
      <c r="Q39" s="205"/>
    </row>
    <row r="40" spans="1:17" s="152" customFormat="1" ht="32.1" hidden="1" customHeight="1" x14ac:dyDescent="0.15">
      <c r="A40" s="195"/>
      <c r="B40" s="158">
        <f>(B38/B39)-1</f>
        <v>-3.0498699773508942E-2</v>
      </c>
      <c r="C40" s="158">
        <f t="shared" ref="C40:N40" si="7">(C38/C39)-1</f>
        <v>9.2347474530295903E-2</v>
      </c>
      <c r="D40" s="158">
        <f t="shared" si="7"/>
        <v>-5.1757049422338053E-2</v>
      </c>
      <c r="E40" s="158">
        <f t="shared" si="7"/>
        <v>8.7504356581342257E-2</v>
      </c>
      <c r="F40" s="158">
        <f t="shared" si="7"/>
        <v>-2.6279476445339456E-2</v>
      </c>
      <c r="G40" s="158">
        <f t="shared" si="7"/>
        <v>9.9567305124080852E-2</v>
      </c>
      <c r="H40" s="158">
        <f t="shared" si="7"/>
        <v>-8.1002005065428428E-2</v>
      </c>
      <c r="I40" s="158">
        <f t="shared" si="7"/>
        <v>0.13256707437037307</v>
      </c>
      <c r="J40" s="158">
        <f t="shared" si="7"/>
        <v>5.9938282667475473E-3</v>
      </c>
      <c r="K40" s="158">
        <f t="shared" si="7"/>
        <v>-4.2914217329522719E-2</v>
      </c>
      <c r="L40" s="158">
        <f t="shared" si="7"/>
        <v>2.7872518651701705E-2</v>
      </c>
      <c r="M40" s="158">
        <f t="shared" si="7"/>
        <v>-2.940595286339609E-3</v>
      </c>
      <c r="N40" s="158">
        <f t="shared" si="7"/>
        <v>1.7533148288782607E-2</v>
      </c>
      <c r="O40" s="206"/>
      <c r="P40" s="157"/>
      <c r="Q40" s="205"/>
    </row>
    <row r="41" spans="1:17" s="152" customFormat="1" ht="42.75" customHeight="1" x14ac:dyDescent="0.15">
      <c r="A41" s="144" t="s">
        <v>15</v>
      </c>
      <c r="B41" s="161">
        <v>242751</v>
      </c>
      <c r="C41" s="161">
        <v>311194.5</v>
      </c>
      <c r="D41" s="161">
        <v>420416</v>
      </c>
      <c r="E41" s="161">
        <v>556359.5</v>
      </c>
      <c r="F41" s="161">
        <v>713954.5</v>
      </c>
      <c r="G41" s="161">
        <v>504022</v>
      </c>
      <c r="H41" s="161">
        <v>468551</v>
      </c>
      <c r="I41" s="161">
        <v>910224.5</v>
      </c>
      <c r="J41" s="161">
        <v>554991.5</v>
      </c>
      <c r="K41" s="161">
        <v>711748.5</v>
      </c>
      <c r="L41" s="161">
        <v>691204</v>
      </c>
      <c r="M41" s="161">
        <v>511091</v>
      </c>
      <c r="N41" s="162">
        <f>SUM(B41:M41)</f>
        <v>6596508</v>
      </c>
      <c r="O41" s="203">
        <f>N42</f>
        <v>6761861</v>
      </c>
      <c r="P41" s="609">
        <f>(N41/N42)-1</f>
        <v>-2.4453770936728847E-2</v>
      </c>
      <c r="Q41" s="183"/>
    </row>
    <row r="42" spans="1:17" s="152" customFormat="1" ht="32.1" hidden="1" customHeight="1" x14ac:dyDescent="0.15">
      <c r="A42" s="195"/>
      <c r="B42" s="207">
        <v>226548</v>
      </c>
      <c r="C42" s="207">
        <v>272666</v>
      </c>
      <c r="D42" s="207">
        <v>471525</v>
      </c>
      <c r="E42" s="207">
        <v>529700</v>
      </c>
      <c r="F42" s="207">
        <v>770934</v>
      </c>
      <c r="G42" s="207">
        <v>503534</v>
      </c>
      <c r="H42" s="207">
        <v>541796</v>
      </c>
      <c r="I42" s="207">
        <v>931378</v>
      </c>
      <c r="J42" s="207">
        <v>530762</v>
      </c>
      <c r="K42" s="207">
        <v>722610</v>
      </c>
      <c r="L42" s="207">
        <v>696108</v>
      </c>
      <c r="M42" s="207">
        <v>564300</v>
      </c>
      <c r="N42" s="155">
        <f>SUM(B42:M42)</f>
        <v>6761861</v>
      </c>
      <c r="O42" s="204"/>
      <c r="P42" s="157"/>
      <c r="Q42" s="205"/>
    </row>
    <row r="43" spans="1:17" s="152" customFormat="1" ht="32.1" hidden="1" customHeight="1" x14ac:dyDescent="0.15">
      <c r="A43" s="195"/>
      <c r="B43" s="158">
        <f t="shared" ref="B43:N43" si="8">(B41/B42)-1</f>
        <v>7.1521267016261492E-2</v>
      </c>
      <c r="C43" s="158">
        <f t="shared" si="8"/>
        <v>0.1413029127210581</v>
      </c>
      <c r="D43" s="158">
        <f t="shared" si="8"/>
        <v>-0.10839085944541649</v>
      </c>
      <c r="E43" s="158">
        <f t="shared" si="8"/>
        <v>5.0329431753822984E-2</v>
      </c>
      <c r="F43" s="158">
        <f t="shared" si="8"/>
        <v>-7.3909699144155017E-2</v>
      </c>
      <c r="G43" s="158">
        <f t="shared" si="8"/>
        <v>9.6915004746445099E-4</v>
      </c>
      <c r="H43" s="158">
        <f t="shared" si="8"/>
        <v>-0.13518925942605708</v>
      </c>
      <c r="I43" s="158">
        <f t="shared" si="8"/>
        <v>-2.2712046022130616E-2</v>
      </c>
      <c r="J43" s="158">
        <f t="shared" si="8"/>
        <v>4.5650404512757037E-2</v>
      </c>
      <c r="K43" s="158">
        <f t="shared" si="8"/>
        <v>-1.5030929547058536E-2</v>
      </c>
      <c r="L43" s="158">
        <f t="shared" si="8"/>
        <v>-7.0448838398639024E-3</v>
      </c>
      <c r="M43" s="158">
        <f t="shared" si="8"/>
        <v>-9.4292043239411649E-2</v>
      </c>
      <c r="N43" s="158">
        <f t="shared" si="8"/>
        <v>-2.4453770936728847E-2</v>
      </c>
      <c r="O43" s="206"/>
      <c r="P43" s="157"/>
      <c r="Q43" s="205"/>
    </row>
    <row r="44" spans="1:17" s="152" customFormat="1" ht="42.75" customHeight="1" x14ac:dyDescent="0.15">
      <c r="A44" s="144" t="s">
        <v>16</v>
      </c>
      <c r="B44" s="161">
        <v>83395</v>
      </c>
      <c r="C44" s="161">
        <v>101018</v>
      </c>
      <c r="D44" s="161">
        <v>108938</v>
      </c>
      <c r="E44" s="161">
        <v>150736</v>
      </c>
      <c r="F44" s="161">
        <v>204787</v>
      </c>
      <c r="G44" s="161">
        <v>159804</v>
      </c>
      <c r="H44" s="161">
        <v>157245</v>
      </c>
      <c r="I44" s="161">
        <v>234383</v>
      </c>
      <c r="J44" s="161">
        <v>187389</v>
      </c>
      <c r="K44" s="161">
        <v>266845</v>
      </c>
      <c r="L44" s="161">
        <v>203253</v>
      </c>
      <c r="M44" s="161">
        <v>94504</v>
      </c>
      <c r="N44" s="162">
        <f>SUM(B44:M44)</f>
        <v>1952297</v>
      </c>
      <c r="O44" s="203">
        <f>N45</f>
        <v>1827027</v>
      </c>
      <c r="P44" s="609">
        <f>(N44/N45)-1</f>
        <v>6.8564941842676586E-2</v>
      </c>
      <c r="Q44" s="183"/>
    </row>
    <row r="45" spans="1:17" s="152" customFormat="1" ht="32.1" hidden="1" customHeight="1" x14ac:dyDescent="0.15">
      <c r="A45" s="195"/>
      <c r="B45" s="207">
        <v>79671</v>
      </c>
      <c r="C45" s="207">
        <v>87072</v>
      </c>
      <c r="D45" s="207">
        <v>118824</v>
      </c>
      <c r="E45" s="207">
        <v>133597</v>
      </c>
      <c r="F45" s="207">
        <v>211530</v>
      </c>
      <c r="G45" s="207">
        <v>145298</v>
      </c>
      <c r="H45" s="207">
        <v>153075</v>
      </c>
      <c r="I45" s="207">
        <v>221855</v>
      </c>
      <c r="J45" s="207">
        <v>161529</v>
      </c>
      <c r="K45" s="207">
        <v>237545</v>
      </c>
      <c r="L45" s="207">
        <v>181777</v>
      </c>
      <c r="M45" s="207">
        <v>95254</v>
      </c>
      <c r="N45" s="155">
        <f>SUM(B45:M45)</f>
        <v>1827027</v>
      </c>
      <c r="O45" s="204"/>
      <c r="P45" s="157"/>
      <c r="Q45" s="205"/>
    </row>
    <row r="46" spans="1:17" s="152" customFormat="1" ht="32.1" hidden="1" customHeight="1" x14ac:dyDescent="0.15">
      <c r="A46" s="195"/>
      <c r="B46" s="158">
        <f t="shared" ref="B46:N46" si="9">(B44/B45)-1</f>
        <v>4.6742227410224491E-2</v>
      </c>
      <c r="C46" s="158">
        <f t="shared" si="9"/>
        <v>0.16016629915472258</v>
      </c>
      <c r="D46" s="158">
        <f t="shared" si="9"/>
        <v>-8.3198680401265768E-2</v>
      </c>
      <c r="E46" s="158">
        <f t="shared" si="9"/>
        <v>0.12828880888043903</v>
      </c>
      <c r="F46" s="158">
        <f t="shared" si="9"/>
        <v>-3.1877275091003687E-2</v>
      </c>
      <c r="G46" s="158">
        <f t="shared" si="9"/>
        <v>9.9836198708860513E-2</v>
      </c>
      <c r="H46" s="158">
        <f t="shared" si="9"/>
        <v>2.7241548260656501E-2</v>
      </c>
      <c r="I46" s="158">
        <f t="shared" si="9"/>
        <v>5.6469315543936416E-2</v>
      </c>
      <c r="J46" s="158">
        <f t="shared" si="9"/>
        <v>0.16009509128391808</v>
      </c>
      <c r="K46" s="158">
        <f t="shared" si="9"/>
        <v>0.12334505041150101</v>
      </c>
      <c r="L46" s="158">
        <f t="shared" si="9"/>
        <v>0.11814475978809202</v>
      </c>
      <c r="M46" s="158">
        <f t="shared" si="9"/>
        <v>-7.873685094589189E-3</v>
      </c>
      <c r="N46" s="158">
        <f t="shared" si="9"/>
        <v>6.8564941842676586E-2</v>
      </c>
      <c r="O46" s="206"/>
      <c r="P46" s="157"/>
      <c r="Q46" s="205"/>
    </row>
    <row r="47" spans="1:17" s="152" customFormat="1" ht="42.75" customHeight="1" x14ac:dyDescent="0.15">
      <c r="A47" s="144" t="s">
        <v>17</v>
      </c>
      <c r="B47" s="161">
        <v>150622</v>
      </c>
      <c r="C47" s="161">
        <v>180834</v>
      </c>
      <c r="D47" s="161">
        <v>204503</v>
      </c>
      <c r="E47" s="161">
        <v>326452</v>
      </c>
      <c r="F47" s="161">
        <v>449437</v>
      </c>
      <c r="G47" s="161">
        <v>352961</v>
      </c>
      <c r="H47" s="161">
        <v>482770</v>
      </c>
      <c r="I47" s="161">
        <v>718322</v>
      </c>
      <c r="J47" s="161">
        <v>368863</v>
      </c>
      <c r="K47" s="161">
        <v>422472</v>
      </c>
      <c r="L47" s="161">
        <v>421943</v>
      </c>
      <c r="M47" s="161">
        <v>172815</v>
      </c>
      <c r="N47" s="162">
        <f>SUM(B47:M47)</f>
        <v>4251994</v>
      </c>
      <c r="O47" s="203">
        <f>N48</f>
        <v>4178366</v>
      </c>
      <c r="P47" s="609">
        <f>(N47/N48)-1</f>
        <v>1.7621242370821522E-2</v>
      </c>
      <c r="Q47" s="183"/>
    </row>
    <row r="48" spans="1:17" s="152" customFormat="1" ht="32.1" hidden="1" customHeight="1" x14ac:dyDescent="0.15">
      <c r="A48" s="195"/>
      <c r="B48" s="207">
        <v>149685</v>
      </c>
      <c r="C48" s="207">
        <v>135952</v>
      </c>
      <c r="D48" s="207">
        <v>199638</v>
      </c>
      <c r="E48" s="207">
        <v>279797</v>
      </c>
      <c r="F48" s="207">
        <v>485870</v>
      </c>
      <c r="G48" s="207">
        <v>324653</v>
      </c>
      <c r="H48" s="207">
        <v>493336</v>
      </c>
      <c r="I48" s="207">
        <v>708397</v>
      </c>
      <c r="J48" s="207">
        <v>351470</v>
      </c>
      <c r="K48" s="207">
        <v>407039</v>
      </c>
      <c r="L48" s="207">
        <v>441293</v>
      </c>
      <c r="M48" s="207">
        <v>201236</v>
      </c>
      <c r="N48" s="155">
        <f>SUM(B48:M48)</f>
        <v>4178366</v>
      </c>
      <c r="O48" s="204"/>
      <c r="P48" s="157"/>
      <c r="Q48" s="205"/>
    </row>
    <row r="49" spans="1:17" s="152" customFormat="1" ht="32.1" hidden="1" customHeight="1" x14ac:dyDescent="0.15">
      <c r="A49" s="195"/>
      <c r="B49" s="158">
        <f t="shared" ref="B49:N49" si="10">(B47/B48)-1</f>
        <v>6.2598122724388805E-3</v>
      </c>
      <c r="C49" s="158">
        <f t="shared" si="10"/>
        <v>0.33013122278451212</v>
      </c>
      <c r="D49" s="158">
        <f t="shared" si="10"/>
        <v>2.4369108085634972E-2</v>
      </c>
      <c r="E49" s="158">
        <f t="shared" si="10"/>
        <v>0.16674589077080881</v>
      </c>
      <c r="F49" s="158">
        <f t="shared" si="10"/>
        <v>-7.4985078313129061E-2</v>
      </c>
      <c r="G49" s="158">
        <f t="shared" si="10"/>
        <v>8.7194635503137219E-2</v>
      </c>
      <c r="H49" s="158">
        <f t="shared" si="10"/>
        <v>-2.1417451797557829E-2</v>
      </c>
      <c r="I49" s="158">
        <f t="shared" si="10"/>
        <v>1.401050540869031E-2</v>
      </c>
      <c r="J49" s="158">
        <f t="shared" si="10"/>
        <v>4.9486442655134244E-2</v>
      </c>
      <c r="K49" s="158">
        <f t="shared" si="10"/>
        <v>3.7915285758858497E-2</v>
      </c>
      <c r="L49" s="158">
        <f t="shared" si="10"/>
        <v>-4.3848418171147041E-2</v>
      </c>
      <c r="M49" s="158">
        <f t="shared" si="10"/>
        <v>-0.14123218509610602</v>
      </c>
      <c r="N49" s="158">
        <f t="shared" si="10"/>
        <v>1.7621242370821522E-2</v>
      </c>
      <c r="O49" s="206"/>
      <c r="P49" s="157"/>
      <c r="Q49" s="205"/>
    </row>
    <row r="50" spans="1:17" s="152" customFormat="1" ht="42.75" customHeight="1" thickBot="1" x14ac:dyDescent="0.2">
      <c r="A50" s="147" t="s">
        <v>18</v>
      </c>
      <c r="B50" s="164">
        <v>0</v>
      </c>
      <c r="C50" s="164">
        <v>0</v>
      </c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4">
        <v>0</v>
      </c>
      <c r="N50" s="165">
        <f>SUM(B50:M50)</f>
        <v>0</v>
      </c>
      <c r="O50" s="208">
        <f>N51</f>
        <v>0</v>
      </c>
      <c r="P50" s="610" t="s">
        <v>74</v>
      </c>
      <c r="Q50" s="183"/>
    </row>
    <row r="51" spans="1:17" s="152" customFormat="1" ht="32.1" hidden="1" customHeight="1" thickTop="1" x14ac:dyDescent="0.15">
      <c r="A51" s="196"/>
      <c r="B51" s="209">
        <v>0</v>
      </c>
      <c r="C51" s="209">
        <v>0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09">
        <v>0</v>
      </c>
      <c r="N51" s="169">
        <f>SUM(B51:M51)</f>
        <v>0</v>
      </c>
      <c r="O51" s="210"/>
      <c r="P51" s="171"/>
      <c r="Q51" s="205"/>
    </row>
    <row r="52" spans="1:17" s="152" customFormat="1" ht="32.1" hidden="1" customHeight="1" x14ac:dyDescent="0.15">
      <c r="A52" s="197"/>
      <c r="B52" s="158" t="e">
        <f t="shared" ref="B52:N52" si="11">(B50/B51)-1</f>
        <v>#DIV/0!</v>
      </c>
      <c r="C52" s="158" t="e">
        <f t="shared" si="11"/>
        <v>#DIV/0!</v>
      </c>
      <c r="D52" s="158" t="e">
        <f t="shared" si="11"/>
        <v>#DIV/0!</v>
      </c>
      <c r="E52" s="158" t="e">
        <f t="shared" si="11"/>
        <v>#DIV/0!</v>
      </c>
      <c r="F52" s="158" t="e">
        <f t="shared" si="11"/>
        <v>#DIV/0!</v>
      </c>
      <c r="G52" s="158" t="e">
        <f t="shared" si="11"/>
        <v>#DIV/0!</v>
      </c>
      <c r="H52" s="158" t="e">
        <f t="shared" si="11"/>
        <v>#DIV/0!</v>
      </c>
      <c r="I52" s="158" t="e">
        <f t="shared" si="11"/>
        <v>#DIV/0!</v>
      </c>
      <c r="J52" s="158" t="e">
        <f t="shared" si="11"/>
        <v>#DIV/0!</v>
      </c>
      <c r="K52" s="158" t="e">
        <f t="shared" si="11"/>
        <v>#DIV/0!</v>
      </c>
      <c r="L52" s="158" t="e">
        <f t="shared" si="11"/>
        <v>#DIV/0!</v>
      </c>
      <c r="M52" s="158" t="e">
        <f t="shared" si="11"/>
        <v>#DIV/0!</v>
      </c>
      <c r="N52" s="158" t="e">
        <f t="shared" si="11"/>
        <v>#DIV/0!</v>
      </c>
      <c r="O52" s="206"/>
      <c r="P52" s="157"/>
      <c r="Q52" s="205"/>
    </row>
    <row r="53" spans="1:17" s="152" customFormat="1" ht="42.75" customHeight="1" thickTop="1" x14ac:dyDescent="0.15">
      <c r="A53" s="144" t="s">
        <v>20</v>
      </c>
      <c r="B53" s="162">
        <f t="shared" ref="B53:N54" si="12">SUM(B38,B41,B44,B47,B50)</f>
        <v>939065</v>
      </c>
      <c r="C53" s="162">
        <f t="shared" si="12"/>
        <v>1162064.5</v>
      </c>
      <c r="D53" s="162">
        <f t="shared" si="12"/>
        <v>1435278</v>
      </c>
      <c r="E53" s="162">
        <f t="shared" si="12"/>
        <v>1932191.5</v>
      </c>
      <c r="F53" s="162">
        <f t="shared" si="12"/>
        <v>2286932.5</v>
      </c>
      <c r="G53" s="162">
        <f t="shared" si="12"/>
        <v>1757803</v>
      </c>
      <c r="H53" s="162">
        <f t="shared" si="12"/>
        <v>1805240</v>
      </c>
      <c r="I53" s="162">
        <f t="shared" si="12"/>
        <v>2887610.5</v>
      </c>
      <c r="J53" s="162">
        <f t="shared" si="12"/>
        <v>1880278.5</v>
      </c>
      <c r="K53" s="162">
        <f t="shared" si="12"/>
        <v>2237602.5</v>
      </c>
      <c r="L53" s="162">
        <f t="shared" si="12"/>
        <v>2104180</v>
      </c>
      <c r="M53" s="162">
        <f t="shared" si="12"/>
        <v>1373812</v>
      </c>
      <c r="N53" s="162">
        <f t="shared" si="12"/>
        <v>21802058</v>
      </c>
      <c r="O53" s="203">
        <f>N54</f>
        <v>21613412</v>
      </c>
      <c r="P53" s="609">
        <f>(N53/N54)-1</f>
        <v>8.7281915506909336E-3</v>
      </c>
      <c r="Q53" s="183"/>
    </row>
    <row r="54" spans="1:17" s="152" customFormat="1" ht="32.1" hidden="1" customHeight="1" x14ac:dyDescent="0.15">
      <c r="A54" s="195"/>
      <c r="B54" s="155">
        <f t="shared" si="12"/>
        <v>932744</v>
      </c>
      <c r="C54" s="155">
        <f t="shared" si="12"/>
        <v>1016603</v>
      </c>
      <c r="D54" s="155">
        <f t="shared" si="12"/>
        <v>1529693</v>
      </c>
      <c r="E54" s="155">
        <f t="shared" si="12"/>
        <v>1769430</v>
      </c>
      <c r="F54" s="155">
        <f t="shared" si="12"/>
        <v>2411884</v>
      </c>
      <c r="G54" s="155">
        <f t="shared" si="12"/>
        <v>1647401</v>
      </c>
      <c r="H54" s="155">
        <f t="shared" si="12"/>
        <v>1946287</v>
      </c>
      <c r="I54" s="155">
        <f t="shared" si="12"/>
        <v>2766372</v>
      </c>
      <c r="J54" s="155">
        <f t="shared" si="12"/>
        <v>1808214</v>
      </c>
      <c r="K54" s="155">
        <f t="shared" si="12"/>
        <v>2241240</v>
      </c>
      <c r="L54" s="155">
        <f t="shared" si="12"/>
        <v>2085596</v>
      </c>
      <c r="M54" s="155">
        <f t="shared" si="12"/>
        <v>1457948</v>
      </c>
      <c r="N54" s="155">
        <f t="shared" si="12"/>
        <v>21613412</v>
      </c>
      <c r="O54" s="181"/>
      <c r="P54" s="205"/>
      <c r="Q54" s="205"/>
    </row>
    <row r="55" spans="1:17" s="152" customFormat="1" ht="42.75" customHeight="1" x14ac:dyDescent="0.15">
      <c r="A55" s="144" t="s">
        <v>47</v>
      </c>
      <c r="B55" s="611">
        <f t="shared" ref="B55:N55" si="13">(B53/B54)-1</f>
        <v>6.776779051915538E-3</v>
      </c>
      <c r="C55" s="611">
        <f t="shared" si="13"/>
        <v>0.14308584570378025</v>
      </c>
      <c r="D55" s="611">
        <f t="shared" si="13"/>
        <v>-6.1721534974664816E-2</v>
      </c>
      <c r="E55" s="611">
        <f t="shared" si="13"/>
        <v>9.1985272093273007E-2</v>
      </c>
      <c r="F55" s="611">
        <f t="shared" si="13"/>
        <v>-5.1806596005446348E-2</v>
      </c>
      <c r="G55" s="611">
        <f t="shared" si="13"/>
        <v>6.7015863168712331E-2</v>
      </c>
      <c r="H55" s="611">
        <f t="shared" si="13"/>
        <v>-7.2469784774804591E-2</v>
      </c>
      <c r="I55" s="611">
        <f t="shared" si="13"/>
        <v>4.3825812291333088E-2</v>
      </c>
      <c r="J55" s="611">
        <f t="shared" si="13"/>
        <v>3.9853966399994611E-2</v>
      </c>
      <c r="K55" s="611">
        <f t="shared" si="13"/>
        <v>-1.6229854901750329E-3</v>
      </c>
      <c r="L55" s="611">
        <f t="shared" si="13"/>
        <v>8.9106423295786108E-3</v>
      </c>
      <c r="M55" s="611">
        <f t="shared" si="13"/>
        <v>-5.7708505378792685E-2</v>
      </c>
      <c r="N55" s="611">
        <f t="shared" si="13"/>
        <v>8.7281915506909336E-3</v>
      </c>
      <c r="O55" s="183"/>
      <c r="P55" s="205"/>
      <c r="Q55" s="205"/>
    </row>
    <row r="56" spans="1:17" s="152" customFormat="1" ht="42.75" customHeight="1" x14ac:dyDescent="0.15">
      <c r="A56" s="144" t="s">
        <v>21</v>
      </c>
      <c r="B56" s="676">
        <f>SUM(B53:D53)</f>
        <v>3536407.5</v>
      </c>
      <c r="C56" s="676"/>
      <c r="D56" s="676"/>
      <c r="E56" s="676">
        <f>SUM(E53:G53)</f>
        <v>5976927</v>
      </c>
      <c r="F56" s="676"/>
      <c r="G56" s="676"/>
      <c r="H56" s="676">
        <f>SUM(H53:J53)</f>
        <v>6573129</v>
      </c>
      <c r="I56" s="676"/>
      <c r="J56" s="676"/>
      <c r="K56" s="676">
        <f>SUM(K53:M53)</f>
        <v>5715594.5</v>
      </c>
      <c r="L56" s="676"/>
      <c r="M56" s="676"/>
      <c r="N56" s="198"/>
      <c r="O56" s="181"/>
      <c r="P56" s="205"/>
      <c r="Q56" s="205"/>
    </row>
    <row r="57" spans="1:17" s="152" customFormat="1" ht="32.1" hidden="1" customHeight="1" x14ac:dyDescent="0.15">
      <c r="A57" s="195" t="s">
        <v>66</v>
      </c>
      <c r="B57" s="677">
        <f>SUM(B54:D54)</f>
        <v>3479040</v>
      </c>
      <c r="C57" s="677"/>
      <c r="D57" s="677"/>
      <c r="E57" s="677">
        <f>SUM(E54:G54)</f>
        <v>5828715</v>
      </c>
      <c r="F57" s="677"/>
      <c r="G57" s="677"/>
      <c r="H57" s="677">
        <f>SUM(H54:J54)</f>
        <v>6520873</v>
      </c>
      <c r="I57" s="677"/>
      <c r="J57" s="677"/>
      <c r="K57" s="677">
        <f>SUM(K54:M54)</f>
        <v>5784784</v>
      </c>
      <c r="L57" s="677"/>
      <c r="M57" s="677"/>
      <c r="N57" s="180"/>
      <c r="O57" s="181"/>
      <c r="P57" s="205"/>
      <c r="Q57" s="205"/>
    </row>
    <row r="58" spans="1:17" s="152" customFormat="1" ht="42.75" customHeight="1" x14ac:dyDescent="0.15">
      <c r="A58" s="144" t="s">
        <v>47</v>
      </c>
      <c r="B58" s="673">
        <f>(B56/B57)-1</f>
        <v>1.6489462610375316E-2</v>
      </c>
      <c r="C58" s="674"/>
      <c r="D58" s="675"/>
      <c r="E58" s="673">
        <f>(E56/E57)-1</f>
        <v>2.5427903062681834E-2</v>
      </c>
      <c r="F58" s="674"/>
      <c r="G58" s="675"/>
      <c r="H58" s="673">
        <f>(H56/H57)-1</f>
        <v>8.0136509329349348E-3</v>
      </c>
      <c r="I58" s="674"/>
      <c r="J58" s="675"/>
      <c r="K58" s="673">
        <f>(K56/K57)-1</f>
        <v>-1.1960602159043487E-2</v>
      </c>
      <c r="L58" s="674"/>
      <c r="M58" s="675"/>
      <c r="N58" s="182"/>
      <c r="O58" s="183"/>
      <c r="P58" s="205"/>
      <c r="Q58" s="205"/>
    </row>
    <row r="59" spans="1:17" ht="18.75" x14ac:dyDescent="0.2">
      <c r="A59" s="21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12"/>
      <c r="Q59" s="212"/>
    </row>
    <row r="60" spans="1:17" ht="43.5" customHeight="1" x14ac:dyDescent="0.2">
      <c r="A60" s="200"/>
      <c r="B60" s="201"/>
      <c r="C60" s="201"/>
      <c r="D60" s="199" t="s">
        <v>75</v>
      </c>
      <c r="E60" s="201"/>
      <c r="F60" s="201"/>
      <c r="G60" s="201"/>
      <c r="H60" s="201"/>
      <c r="I60" s="201"/>
      <c r="J60" s="201"/>
      <c r="K60" s="213"/>
      <c r="L60" s="199" t="s">
        <v>76</v>
      </c>
      <c r="M60" s="201"/>
      <c r="N60" s="201"/>
      <c r="O60" s="201"/>
      <c r="P60" s="212"/>
      <c r="Q60" s="212"/>
    </row>
    <row r="61" spans="1:17" x14ac:dyDescent="0.15">
      <c r="P61" s="212"/>
      <c r="Q61" s="212"/>
    </row>
    <row r="62" spans="1:17" x14ac:dyDescent="0.15">
      <c r="P62" s="212"/>
      <c r="Q62" s="212"/>
    </row>
    <row r="63" spans="1:17" x14ac:dyDescent="0.15">
      <c r="P63" s="212"/>
      <c r="Q63" s="212"/>
    </row>
    <row r="64" spans="1:17" x14ac:dyDescent="0.15">
      <c r="P64" s="212"/>
      <c r="Q64" s="212"/>
    </row>
    <row r="65" spans="16:17" x14ac:dyDescent="0.15">
      <c r="P65" s="212"/>
      <c r="Q65" s="212"/>
    </row>
    <row r="66" spans="16:17" x14ac:dyDescent="0.15">
      <c r="P66" s="212"/>
      <c r="Q66" s="212"/>
    </row>
    <row r="67" spans="16:17" x14ac:dyDescent="0.15">
      <c r="P67" s="212"/>
      <c r="Q67" s="212"/>
    </row>
    <row r="68" spans="16:17" x14ac:dyDescent="0.15">
      <c r="P68" s="212"/>
      <c r="Q68" s="212"/>
    </row>
    <row r="69" spans="16:17" x14ac:dyDescent="0.15">
      <c r="P69" s="212"/>
      <c r="Q69" s="212"/>
    </row>
    <row r="70" spans="16:17" x14ac:dyDescent="0.15">
      <c r="P70" s="212"/>
      <c r="Q70" s="212"/>
    </row>
    <row r="71" spans="16:17" x14ac:dyDescent="0.15">
      <c r="P71" s="212"/>
      <c r="Q71" s="212"/>
    </row>
    <row r="72" spans="16:17" x14ac:dyDescent="0.15">
      <c r="P72" s="212"/>
      <c r="Q72" s="212"/>
    </row>
    <row r="73" spans="16:17" x14ac:dyDescent="0.15">
      <c r="P73" s="212"/>
      <c r="Q73" s="212"/>
    </row>
    <row r="74" spans="16:17" x14ac:dyDescent="0.15">
      <c r="P74" s="212"/>
      <c r="Q74" s="212"/>
    </row>
    <row r="75" spans="16:17" x14ac:dyDescent="0.15">
      <c r="P75" s="212"/>
      <c r="Q75" s="212"/>
    </row>
    <row r="76" spans="16:17" x14ac:dyDescent="0.15">
      <c r="P76" s="212"/>
      <c r="Q76" s="212"/>
    </row>
    <row r="77" spans="16:17" x14ac:dyDescent="0.15">
      <c r="P77" s="212"/>
      <c r="Q77" s="212"/>
    </row>
    <row r="78" spans="16:17" x14ac:dyDescent="0.15">
      <c r="P78" s="212"/>
      <c r="Q78" s="212"/>
    </row>
    <row r="79" spans="16:17" x14ac:dyDescent="0.15">
      <c r="P79" s="212"/>
      <c r="Q79" s="212"/>
    </row>
    <row r="80" spans="16:17" x14ac:dyDescent="0.15">
      <c r="P80" s="212"/>
      <c r="Q80" s="212"/>
    </row>
    <row r="81" spans="16:17" x14ac:dyDescent="0.15">
      <c r="P81" s="212"/>
      <c r="Q81" s="212"/>
    </row>
    <row r="82" spans="16:17" x14ac:dyDescent="0.15">
      <c r="P82" s="212"/>
      <c r="Q82" s="212"/>
    </row>
    <row r="83" spans="16:17" x14ac:dyDescent="0.15">
      <c r="P83" s="212"/>
      <c r="Q83" s="212"/>
    </row>
    <row r="84" spans="16:17" x14ac:dyDescent="0.15">
      <c r="P84" s="212"/>
      <c r="Q84" s="212"/>
    </row>
    <row r="85" spans="16:17" x14ac:dyDescent="0.15">
      <c r="P85" s="212"/>
      <c r="Q85" s="212"/>
    </row>
    <row r="86" spans="16:17" x14ac:dyDescent="0.15">
      <c r="P86" s="212"/>
      <c r="Q86" s="212"/>
    </row>
    <row r="87" spans="16:17" x14ac:dyDescent="0.15">
      <c r="P87" s="212"/>
      <c r="Q87" s="212"/>
    </row>
    <row r="88" spans="16:17" x14ac:dyDescent="0.15">
      <c r="P88" s="212"/>
      <c r="Q88" s="212"/>
    </row>
    <row r="89" spans="16:17" x14ac:dyDescent="0.15">
      <c r="P89" s="212"/>
      <c r="Q89" s="212"/>
    </row>
    <row r="90" spans="16:17" x14ac:dyDescent="0.15">
      <c r="P90" s="212"/>
      <c r="Q90" s="212"/>
    </row>
    <row r="97" spans="14:14" x14ac:dyDescent="0.15">
      <c r="N97" s="137">
        <f>SUM(B97:M97)</f>
        <v>0</v>
      </c>
    </row>
  </sheetData>
  <mergeCells count="47">
    <mergeCell ref="O2:P3"/>
    <mergeCell ref="A4:A6"/>
    <mergeCell ref="B4:G4"/>
    <mergeCell ref="H4:M4"/>
    <mergeCell ref="N4:N6"/>
    <mergeCell ref="O4:O6"/>
    <mergeCell ref="P4:P6"/>
    <mergeCell ref="B5:D5"/>
    <mergeCell ref="E5:G5"/>
    <mergeCell ref="H5:J5"/>
    <mergeCell ref="O33:P34"/>
    <mergeCell ref="K5:M5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L33:N34"/>
    <mergeCell ref="P35:P37"/>
    <mergeCell ref="B36:D36"/>
    <mergeCell ref="E36:G36"/>
    <mergeCell ref="H36:J36"/>
    <mergeCell ref="K36:M36"/>
    <mergeCell ref="A35:A37"/>
    <mergeCell ref="B35:G35"/>
    <mergeCell ref="H35:M35"/>
    <mergeCell ref="N35:N37"/>
    <mergeCell ref="O35:O37"/>
    <mergeCell ref="B58:D58"/>
    <mergeCell ref="E58:G58"/>
    <mergeCell ref="H58:J58"/>
    <mergeCell ref="K58:M58"/>
    <mergeCell ref="B56:D56"/>
    <mergeCell ref="E56:G56"/>
    <mergeCell ref="H56:J56"/>
    <mergeCell ref="K56:M56"/>
    <mergeCell ref="B57:D57"/>
    <mergeCell ref="E57:G57"/>
    <mergeCell ref="H57:J57"/>
    <mergeCell ref="K57:M57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4" fitToWidth="0" orientation="portrait" useFirstPageNumber="1" r:id="rId1"/>
  <headerFooter alignWithMargins="0"/>
  <colBreaks count="1" manualBreakCount="1">
    <brk id="7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895E-5754-426F-951F-9B0E16B0A813}">
  <sheetPr>
    <pageSetUpPr fitToPage="1"/>
  </sheetPr>
  <dimension ref="A1:P100"/>
  <sheetViews>
    <sheetView showGridLines="0" view="pageBreakPreview" topLeftCell="A31" zoomScale="70" zoomScaleNormal="50" zoomScaleSheetLayoutView="70" zoomScalePageLayoutView="55" workbookViewId="0">
      <selection activeCell="O56" sqref="O56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9.875" style="137" customWidth="1"/>
    <col min="16" max="16" width="14.375" style="137" customWidth="1"/>
    <col min="17" max="17" width="7.125" style="137" customWidth="1"/>
    <col min="18" max="16384" width="9" style="137"/>
  </cols>
  <sheetData>
    <row r="1" spans="1:16" ht="78" customHeight="1" x14ac:dyDescent="0.3">
      <c r="A1" s="134"/>
      <c r="B1" s="134"/>
      <c r="C1" s="134"/>
      <c r="D1" s="134"/>
      <c r="E1" s="134"/>
      <c r="F1" s="134"/>
      <c r="G1" s="136"/>
      <c r="H1" s="136"/>
      <c r="I1" s="136"/>
      <c r="J1" s="136"/>
      <c r="K1" s="136"/>
      <c r="L1" s="136"/>
      <c r="M1" s="136"/>
      <c r="N1" s="136"/>
      <c r="O1" s="136"/>
    </row>
    <row r="2" spans="1:16" s="146" customFormat="1" ht="43.5" customHeight="1" x14ac:dyDescent="0.25">
      <c r="A2" s="139" t="s">
        <v>77</v>
      </c>
      <c r="G2" s="17"/>
      <c r="L2" s="214"/>
      <c r="M2" s="214"/>
      <c r="N2" s="214"/>
      <c r="O2" s="705" t="s">
        <v>72</v>
      </c>
      <c r="P2" s="705"/>
    </row>
    <row r="3" spans="1:16" s="146" customFormat="1" ht="27" customHeight="1" x14ac:dyDescent="0.2">
      <c r="L3" s="215"/>
      <c r="M3" s="215"/>
      <c r="N3" s="215"/>
      <c r="O3" s="706"/>
      <c r="P3" s="706"/>
    </row>
    <row r="4" spans="1:16" s="146" customFormat="1" ht="24" customHeight="1" x14ac:dyDescent="0.2">
      <c r="A4" s="690" t="s">
        <v>64</v>
      </c>
      <c r="B4" s="688" t="s">
        <v>65</v>
      </c>
      <c r="C4" s="688"/>
      <c r="D4" s="688"/>
      <c r="E4" s="688"/>
      <c r="F4" s="688"/>
      <c r="G4" s="688"/>
      <c r="H4" s="693" t="s">
        <v>65</v>
      </c>
      <c r="I4" s="694"/>
      <c r="J4" s="694"/>
      <c r="K4" s="694"/>
      <c r="L4" s="694"/>
      <c r="M4" s="694"/>
      <c r="N4" s="678" t="s">
        <v>389</v>
      </c>
      <c r="O4" s="681" t="s">
        <v>341</v>
      </c>
      <c r="P4" s="684" t="s">
        <v>48</v>
      </c>
    </row>
    <row r="5" spans="1:16" s="146" customFormat="1" ht="24" customHeight="1" x14ac:dyDescent="0.2">
      <c r="A5" s="691"/>
      <c r="B5" s="688" t="s">
        <v>22</v>
      </c>
      <c r="C5" s="688"/>
      <c r="D5" s="688"/>
      <c r="E5" s="688" t="s">
        <v>23</v>
      </c>
      <c r="F5" s="688"/>
      <c r="G5" s="688"/>
      <c r="H5" s="688" t="s">
        <v>24</v>
      </c>
      <c r="I5" s="688"/>
      <c r="J5" s="688"/>
      <c r="K5" s="689" t="s">
        <v>40</v>
      </c>
      <c r="L5" s="688"/>
      <c r="M5" s="688"/>
      <c r="N5" s="679"/>
      <c r="O5" s="682"/>
      <c r="P5" s="685"/>
    </row>
    <row r="6" spans="1:16" s="146" customFormat="1" ht="24" customHeight="1" thickBot="1" x14ac:dyDescent="0.25">
      <c r="A6" s="692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80"/>
      <c r="O6" s="683"/>
      <c r="P6" s="686"/>
    </row>
    <row r="7" spans="1:16" s="152" customFormat="1" ht="42.75" customHeight="1" thickTop="1" x14ac:dyDescent="0.15">
      <c r="A7" s="144" t="s">
        <v>35</v>
      </c>
      <c r="B7" s="161">
        <v>4712</v>
      </c>
      <c r="C7" s="161">
        <v>7337</v>
      </c>
      <c r="D7" s="161">
        <v>12531</v>
      </c>
      <c r="E7" s="161">
        <v>49185</v>
      </c>
      <c r="F7" s="161">
        <v>47698</v>
      </c>
      <c r="G7" s="161">
        <v>22339</v>
      </c>
      <c r="H7" s="161">
        <v>20696</v>
      </c>
      <c r="I7" s="161">
        <v>36152</v>
      </c>
      <c r="J7" s="161">
        <v>24094</v>
      </c>
      <c r="K7" s="161">
        <v>22438</v>
      </c>
      <c r="L7" s="161">
        <v>17825</v>
      </c>
      <c r="M7" s="161">
        <v>5533</v>
      </c>
      <c r="N7" s="162">
        <f>SUM(B7:M7)</f>
        <v>270540</v>
      </c>
      <c r="O7" s="203">
        <f>N8</f>
        <v>322800</v>
      </c>
      <c r="P7" s="609">
        <f>(N7/N8)-1</f>
        <v>-0.16189591078066912</v>
      </c>
    </row>
    <row r="8" spans="1:16" s="152" customFormat="1" ht="42.75" hidden="1" customHeight="1" x14ac:dyDescent="0.15">
      <c r="A8" s="195"/>
      <c r="B8" s="154">
        <v>13030</v>
      </c>
      <c r="C8" s="154">
        <v>12659</v>
      </c>
      <c r="D8" s="154">
        <v>16788</v>
      </c>
      <c r="E8" s="154">
        <v>26696</v>
      </c>
      <c r="F8" s="154">
        <v>44003</v>
      </c>
      <c r="G8" s="154">
        <v>28941</v>
      </c>
      <c r="H8" s="154">
        <v>31917</v>
      </c>
      <c r="I8" s="154">
        <v>44375</v>
      </c>
      <c r="J8" s="154">
        <v>32325</v>
      </c>
      <c r="K8" s="154">
        <v>32275</v>
      </c>
      <c r="L8" s="154">
        <v>26250</v>
      </c>
      <c r="M8" s="154">
        <v>13541</v>
      </c>
      <c r="N8" s="155">
        <f>SUM(B8:M8)</f>
        <v>322800</v>
      </c>
      <c r="O8" s="204"/>
      <c r="P8" s="157"/>
    </row>
    <row r="9" spans="1:16" s="152" customFormat="1" ht="42.75" hidden="1" customHeight="1" x14ac:dyDescent="0.15">
      <c r="A9" s="195"/>
      <c r="B9" s="158">
        <f t="shared" ref="B9:N9" si="0">(B7/B8)-1</f>
        <v>-0.63837298541826559</v>
      </c>
      <c r="C9" s="158">
        <f t="shared" si="0"/>
        <v>-0.42041235484635442</v>
      </c>
      <c r="D9" s="158">
        <f t="shared" si="0"/>
        <v>-0.25357398141529663</v>
      </c>
      <c r="E9" s="158">
        <f t="shared" si="0"/>
        <v>0.84241084806712618</v>
      </c>
      <c r="F9" s="158">
        <f t="shared" si="0"/>
        <v>8.3971547394495749E-2</v>
      </c>
      <c r="G9" s="158">
        <f t="shared" si="0"/>
        <v>-0.22811927715006397</v>
      </c>
      <c r="H9" s="158">
        <f t="shared" si="0"/>
        <v>-0.35156812983676411</v>
      </c>
      <c r="I9" s="158">
        <f t="shared" si="0"/>
        <v>-0.18530704225352113</v>
      </c>
      <c r="J9" s="158">
        <f t="shared" si="0"/>
        <v>-0.25463263727764884</v>
      </c>
      <c r="K9" s="158">
        <f t="shared" si="0"/>
        <v>-0.3047869868319133</v>
      </c>
      <c r="L9" s="158">
        <f t="shared" si="0"/>
        <v>-0.32095238095238099</v>
      </c>
      <c r="M9" s="158">
        <f t="shared" si="0"/>
        <v>-0.5913891145410235</v>
      </c>
      <c r="N9" s="158">
        <f t="shared" si="0"/>
        <v>-0.16189591078066912</v>
      </c>
      <c r="O9" s="206"/>
      <c r="P9" s="157"/>
    </row>
    <row r="10" spans="1:16" s="152" customFormat="1" ht="42.75" customHeight="1" x14ac:dyDescent="0.15">
      <c r="A10" s="144" t="s">
        <v>15</v>
      </c>
      <c r="B10" s="161">
        <v>547</v>
      </c>
      <c r="C10" s="161">
        <v>837</v>
      </c>
      <c r="D10" s="161">
        <v>1380</v>
      </c>
      <c r="E10" s="161">
        <v>5685</v>
      </c>
      <c r="F10" s="161">
        <v>7954</v>
      </c>
      <c r="G10" s="161">
        <v>22793</v>
      </c>
      <c r="H10" s="161">
        <v>7812</v>
      </c>
      <c r="I10" s="161">
        <v>2279</v>
      </c>
      <c r="J10" s="161">
        <v>9121</v>
      </c>
      <c r="K10" s="161">
        <v>19424</v>
      </c>
      <c r="L10" s="161">
        <v>6711</v>
      </c>
      <c r="M10" s="161">
        <v>654</v>
      </c>
      <c r="N10" s="162">
        <f>SUM(B10:M10)</f>
        <v>85197</v>
      </c>
      <c r="O10" s="203">
        <f>N11</f>
        <v>65247</v>
      </c>
      <c r="P10" s="609">
        <f>(N10/N11)-1</f>
        <v>0.30576118442227229</v>
      </c>
    </row>
    <row r="11" spans="1:16" s="152" customFormat="1" ht="42.75" hidden="1" customHeight="1" x14ac:dyDescent="0.15">
      <c r="A11" s="195"/>
      <c r="B11" s="154">
        <v>311</v>
      </c>
      <c r="C11" s="154">
        <v>626</v>
      </c>
      <c r="D11" s="154">
        <v>2014</v>
      </c>
      <c r="E11" s="154">
        <v>15186</v>
      </c>
      <c r="F11" s="154">
        <v>3783</v>
      </c>
      <c r="G11" s="154">
        <v>18901</v>
      </c>
      <c r="H11" s="154">
        <v>4775</v>
      </c>
      <c r="I11" s="154">
        <v>977</v>
      </c>
      <c r="J11" s="154">
        <v>6961</v>
      </c>
      <c r="K11" s="154">
        <v>10138</v>
      </c>
      <c r="L11" s="154">
        <v>1205</v>
      </c>
      <c r="M11" s="154">
        <v>370</v>
      </c>
      <c r="N11" s="155">
        <f>SUM(B11:M11)</f>
        <v>65247</v>
      </c>
      <c r="O11" s="204"/>
      <c r="P11" s="157"/>
    </row>
    <row r="12" spans="1:16" s="152" customFormat="1" ht="42.75" hidden="1" customHeight="1" x14ac:dyDescent="0.15">
      <c r="A12" s="195"/>
      <c r="B12" s="158">
        <f t="shared" ref="B12:N12" si="1">(B10/B11)-1</f>
        <v>0.7588424437299035</v>
      </c>
      <c r="C12" s="158">
        <f t="shared" si="1"/>
        <v>0.33706070287539935</v>
      </c>
      <c r="D12" s="158">
        <f t="shared" si="1"/>
        <v>-0.31479642502482619</v>
      </c>
      <c r="E12" s="158">
        <f t="shared" si="1"/>
        <v>-0.62564203871987356</v>
      </c>
      <c r="F12" s="158">
        <f t="shared" si="1"/>
        <v>1.1025641025641026</v>
      </c>
      <c r="G12" s="158">
        <f t="shared" si="1"/>
        <v>0.20591503095074337</v>
      </c>
      <c r="H12" s="158">
        <f t="shared" si="1"/>
        <v>0.63602094240837692</v>
      </c>
      <c r="I12" s="158">
        <f t="shared" si="1"/>
        <v>1.3326509723643807</v>
      </c>
      <c r="J12" s="158">
        <f t="shared" si="1"/>
        <v>0.3103002442177849</v>
      </c>
      <c r="K12" s="158">
        <f t="shared" si="1"/>
        <v>0.91595975537581387</v>
      </c>
      <c r="L12" s="158">
        <f t="shared" si="1"/>
        <v>4.5692946058091284</v>
      </c>
      <c r="M12" s="158">
        <f t="shared" si="1"/>
        <v>0.7675675675675675</v>
      </c>
      <c r="N12" s="158">
        <f t="shared" si="1"/>
        <v>0.30576118442227229</v>
      </c>
      <c r="O12" s="206"/>
      <c r="P12" s="157"/>
    </row>
    <row r="13" spans="1:16" s="152" customFormat="1" ht="42.75" customHeight="1" x14ac:dyDescent="0.15">
      <c r="A13" s="144" t="s">
        <v>16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2">
        <f>SUM(B13:M13)</f>
        <v>0</v>
      </c>
      <c r="O13" s="203">
        <f>N14</f>
        <v>0</v>
      </c>
      <c r="P13" s="609" t="s">
        <v>29</v>
      </c>
    </row>
    <row r="14" spans="1:16" s="152" customFormat="1" ht="42.75" hidden="1" customHeight="1" x14ac:dyDescent="0.15">
      <c r="A14" s="195"/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5">
        <f>SUM(B14:M14)</f>
        <v>0</v>
      </c>
      <c r="O14" s="204"/>
      <c r="P14" s="157"/>
    </row>
    <row r="15" spans="1:16" s="152" customFormat="1" ht="42.75" hidden="1" customHeight="1" x14ac:dyDescent="0.15">
      <c r="A15" s="195"/>
      <c r="B15" s="158" t="e">
        <f t="shared" ref="B15:N15" si="2">(B13/B14)-1</f>
        <v>#DIV/0!</v>
      </c>
      <c r="C15" s="158" t="e">
        <f t="shared" si="2"/>
        <v>#DIV/0!</v>
      </c>
      <c r="D15" s="158" t="e">
        <f t="shared" si="2"/>
        <v>#DIV/0!</v>
      </c>
      <c r="E15" s="158" t="e">
        <f t="shared" si="2"/>
        <v>#DIV/0!</v>
      </c>
      <c r="F15" s="158" t="e">
        <f t="shared" si="2"/>
        <v>#DIV/0!</v>
      </c>
      <c r="G15" s="158" t="e">
        <f t="shared" si="2"/>
        <v>#DIV/0!</v>
      </c>
      <c r="H15" s="158" t="e">
        <f t="shared" si="2"/>
        <v>#DIV/0!</v>
      </c>
      <c r="I15" s="158" t="e">
        <f t="shared" si="2"/>
        <v>#DIV/0!</v>
      </c>
      <c r="J15" s="158" t="e">
        <f t="shared" si="2"/>
        <v>#DIV/0!</v>
      </c>
      <c r="K15" s="158" t="e">
        <f t="shared" si="2"/>
        <v>#DIV/0!</v>
      </c>
      <c r="L15" s="158" t="e">
        <f t="shared" si="2"/>
        <v>#DIV/0!</v>
      </c>
      <c r="M15" s="158" t="e">
        <f t="shared" si="2"/>
        <v>#DIV/0!</v>
      </c>
      <c r="N15" s="158" t="e">
        <f t="shared" si="2"/>
        <v>#DIV/0!</v>
      </c>
      <c r="O15" s="206"/>
      <c r="P15" s="157"/>
    </row>
    <row r="16" spans="1:16" s="152" customFormat="1" ht="42.75" customHeight="1" x14ac:dyDescent="0.15">
      <c r="A16" s="144" t="s">
        <v>17</v>
      </c>
      <c r="B16" s="161">
        <v>2230</v>
      </c>
      <c r="C16" s="161">
        <v>2670</v>
      </c>
      <c r="D16" s="161">
        <v>3770</v>
      </c>
      <c r="E16" s="161">
        <v>4560</v>
      </c>
      <c r="F16" s="161">
        <v>5860</v>
      </c>
      <c r="G16" s="161">
        <v>3830</v>
      </c>
      <c r="H16" s="161">
        <v>4700</v>
      </c>
      <c r="I16" s="161">
        <v>6190</v>
      </c>
      <c r="J16" s="161">
        <v>4460</v>
      </c>
      <c r="K16" s="161">
        <v>4530</v>
      </c>
      <c r="L16" s="161">
        <v>3940</v>
      </c>
      <c r="M16" s="161">
        <v>2830</v>
      </c>
      <c r="N16" s="162">
        <f>SUM(B16:M16)</f>
        <v>49570</v>
      </c>
      <c r="O16" s="203">
        <f>N17</f>
        <v>49570</v>
      </c>
      <c r="P16" s="609">
        <f>(N16/N17)-1</f>
        <v>0</v>
      </c>
    </row>
    <row r="17" spans="1:16" s="152" customFormat="1" ht="42.75" hidden="1" customHeight="1" x14ac:dyDescent="0.15">
      <c r="A17" s="195"/>
      <c r="B17" s="154">
        <v>2230</v>
      </c>
      <c r="C17" s="154">
        <v>2670</v>
      </c>
      <c r="D17" s="154">
        <v>3770</v>
      </c>
      <c r="E17" s="154">
        <v>4560</v>
      </c>
      <c r="F17" s="154">
        <v>5860</v>
      </c>
      <c r="G17" s="154">
        <v>3830</v>
      </c>
      <c r="H17" s="154">
        <v>4700</v>
      </c>
      <c r="I17" s="154">
        <v>6190</v>
      </c>
      <c r="J17" s="154">
        <v>4460</v>
      </c>
      <c r="K17" s="154">
        <v>4530</v>
      </c>
      <c r="L17" s="154">
        <v>3940</v>
      </c>
      <c r="M17" s="154">
        <v>2830</v>
      </c>
      <c r="N17" s="155">
        <f>SUM(B17:M17)</f>
        <v>49570</v>
      </c>
      <c r="O17" s="204"/>
      <c r="P17" s="157"/>
    </row>
    <row r="18" spans="1:16" s="152" customFormat="1" ht="42.75" hidden="1" customHeight="1" x14ac:dyDescent="0.15">
      <c r="A18" s="195"/>
      <c r="B18" s="158">
        <f t="shared" ref="B18:N18" si="3">(B16/B17)-1</f>
        <v>0</v>
      </c>
      <c r="C18" s="158">
        <f t="shared" si="3"/>
        <v>0</v>
      </c>
      <c r="D18" s="158">
        <f t="shared" si="3"/>
        <v>0</v>
      </c>
      <c r="E18" s="158">
        <f t="shared" si="3"/>
        <v>0</v>
      </c>
      <c r="F18" s="158">
        <f t="shared" si="3"/>
        <v>0</v>
      </c>
      <c r="G18" s="158">
        <f t="shared" si="3"/>
        <v>0</v>
      </c>
      <c r="H18" s="158">
        <f t="shared" si="3"/>
        <v>0</v>
      </c>
      <c r="I18" s="158">
        <f t="shared" si="3"/>
        <v>0</v>
      </c>
      <c r="J18" s="158">
        <f t="shared" si="3"/>
        <v>0</v>
      </c>
      <c r="K18" s="158">
        <f t="shared" si="3"/>
        <v>0</v>
      </c>
      <c r="L18" s="158">
        <f t="shared" si="3"/>
        <v>0</v>
      </c>
      <c r="M18" s="158">
        <f t="shared" si="3"/>
        <v>0</v>
      </c>
      <c r="N18" s="158">
        <f t="shared" si="3"/>
        <v>0</v>
      </c>
      <c r="O18" s="206"/>
      <c r="P18" s="157"/>
    </row>
    <row r="19" spans="1:16" s="152" customFormat="1" ht="42.75" customHeight="1" thickBot="1" x14ac:dyDescent="0.2">
      <c r="A19" s="147" t="s">
        <v>18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0</v>
      </c>
      <c r="M19" s="164">
        <v>0</v>
      </c>
      <c r="N19" s="165">
        <f>SUM(B19:M19)</f>
        <v>0</v>
      </c>
      <c r="O19" s="208">
        <f>N20</f>
        <v>0</v>
      </c>
      <c r="P19" s="610" t="s">
        <v>29</v>
      </c>
    </row>
    <row r="20" spans="1:16" s="152" customFormat="1" ht="42.75" hidden="1" customHeight="1" thickTop="1" x14ac:dyDescent="0.15">
      <c r="A20" s="216"/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9">
        <f>SUM(B20:M20)</f>
        <v>0</v>
      </c>
      <c r="O20" s="210"/>
      <c r="P20" s="171"/>
    </row>
    <row r="21" spans="1:16" s="152" customFormat="1" ht="42.75" hidden="1" customHeight="1" x14ac:dyDescent="0.15">
      <c r="A21" s="195"/>
      <c r="B21" s="158" t="e">
        <f t="shared" ref="B21:N21" si="4">(B19/B20)-1</f>
        <v>#DIV/0!</v>
      </c>
      <c r="C21" s="158" t="e">
        <f t="shared" si="4"/>
        <v>#DIV/0!</v>
      </c>
      <c r="D21" s="158" t="e">
        <f t="shared" si="4"/>
        <v>#DIV/0!</v>
      </c>
      <c r="E21" s="158" t="e">
        <f t="shared" si="4"/>
        <v>#DIV/0!</v>
      </c>
      <c r="F21" s="158" t="e">
        <f t="shared" si="4"/>
        <v>#DIV/0!</v>
      </c>
      <c r="G21" s="158" t="e">
        <f t="shared" si="4"/>
        <v>#DIV/0!</v>
      </c>
      <c r="H21" s="158" t="e">
        <f t="shared" si="4"/>
        <v>#DIV/0!</v>
      </c>
      <c r="I21" s="158" t="e">
        <f t="shared" si="4"/>
        <v>#DIV/0!</v>
      </c>
      <c r="J21" s="158" t="e">
        <f t="shared" si="4"/>
        <v>#DIV/0!</v>
      </c>
      <c r="K21" s="158" t="e">
        <f t="shared" si="4"/>
        <v>#DIV/0!</v>
      </c>
      <c r="L21" s="158" t="e">
        <f t="shared" si="4"/>
        <v>#DIV/0!</v>
      </c>
      <c r="M21" s="158" t="e">
        <f t="shared" si="4"/>
        <v>#DIV/0!</v>
      </c>
      <c r="N21" s="158" t="e">
        <f t="shared" si="4"/>
        <v>#DIV/0!</v>
      </c>
      <c r="O21" s="206"/>
      <c r="P21" s="157"/>
    </row>
    <row r="22" spans="1:16" s="152" customFormat="1" ht="42.75" customHeight="1" thickTop="1" x14ac:dyDescent="0.15">
      <c r="A22" s="144" t="s">
        <v>20</v>
      </c>
      <c r="B22" s="162">
        <f t="shared" ref="B22:N23" si="5">SUM(B7,B10,B13,B16,B19)</f>
        <v>7489</v>
      </c>
      <c r="C22" s="162">
        <f t="shared" si="5"/>
        <v>10844</v>
      </c>
      <c r="D22" s="162">
        <f t="shared" si="5"/>
        <v>17681</v>
      </c>
      <c r="E22" s="162">
        <f t="shared" si="5"/>
        <v>59430</v>
      </c>
      <c r="F22" s="162">
        <f t="shared" si="5"/>
        <v>61512</v>
      </c>
      <c r="G22" s="162">
        <f t="shared" si="5"/>
        <v>48962</v>
      </c>
      <c r="H22" s="162">
        <f t="shared" si="5"/>
        <v>33208</v>
      </c>
      <c r="I22" s="162">
        <f t="shared" si="5"/>
        <v>44621</v>
      </c>
      <c r="J22" s="162">
        <f t="shared" si="5"/>
        <v>37675</v>
      </c>
      <c r="K22" s="162">
        <f t="shared" si="5"/>
        <v>46392</v>
      </c>
      <c r="L22" s="162">
        <f t="shared" si="5"/>
        <v>28476</v>
      </c>
      <c r="M22" s="162">
        <f t="shared" si="5"/>
        <v>9017</v>
      </c>
      <c r="N22" s="162">
        <f t="shared" si="5"/>
        <v>405307</v>
      </c>
      <c r="O22" s="203">
        <f>N23</f>
        <v>437617</v>
      </c>
      <c r="P22" s="609">
        <f>(N22/N23)-1</f>
        <v>-7.3831683869685083E-2</v>
      </c>
    </row>
    <row r="23" spans="1:16" s="152" customFormat="1" ht="42.75" hidden="1" customHeight="1" x14ac:dyDescent="0.15">
      <c r="A23" s="195"/>
      <c r="B23" s="155">
        <f t="shared" si="5"/>
        <v>15571</v>
      </c>
      <c r="C23" s="155">
        <f t="shared" si="5"/>
        <v>15955</v>
      </c>
      <c r="D23" s="155">
        <f t="shared" si="5"/>
        <v>22572</v>
      </c>
      <c r="E23" s="155">
        <f t="shared" si="5"/>
        <v>46442</v>
      </c>
      <c r="F23" s="155">
        <f t="shared" si="5"/>
        <v>53646</v>
      </c>
      <c r="G23" s="155">
        <f t="shared" si="5"/>
        <v>51672</v>
      </c>
      <c r="H23" s="155">
        <f t="shared" si="5"/>
        <v>41392</v>
      </c>
      <c r="I23" s="155">
        <f t="shared" si="5"/>
        <v>51542</v>
      </c>
      <c r="J23" s="155">
        <f t="shared" si="5"/>
        <v>43746</v>
      </c>
      <c r="K23" s="155">
        <f t="shared" si="5"/>
        <v>46943</v>
      </c>
      <c r="L23" s="155">
        <f t="shared" si="5"/>
        <v>31395</v>
      </c>
      <c r="M23" s="155">
        <f t="shared" si="5"/>
        <v>16741</v>
      </c>
      <c r="N23" s="155">
        <f t="shared" si="5"/>
        <v>437617</v>
      </c>
      <c r="O23" s="181"/>
      <c r="P23" s="205"/>
    </row>
    <row r="24" spans="1:16" s="152" customFormat="1" ht="42.75" customHeight="1" x14ac:dyDescent="0.15">
      <c r="A24" s="144" t="s">
        <v>47</v>
      </c>
      <c r="B24" s="612">
        <f t="shared" ref="B24:N24" si="6">(B22/B23)-1</f>
        <v>-0.51904180849014192</v>
      </c>
      <c r="C24" s="612">
        <f t="shared" si="6"/>
        <v>-0.32033845189595733</v>
      </c>
      <c r="D24" s="612">
        <f t="shared" si="6"/>
        <v>-0.21668438773701937</v>
      </c>
      <c r="E24" s="612">
        <f t="shared" si="6"/>
        <v>0.27966065199603807</v>
      </c>
      <c r="F24" s="612">
        <f t="shared" si="6"/>
        <v>0.14662789397159148</v>
      </c>
      <c r="G24" s="612">
        <f t="shared" si="6"/>
        <v>-5.244619910202819E-2</v>
      </c>
      <c r="H24" s="612">
        <f t="shared" si="6"/>
        <v>-0.19771936606107465</v>
      </c>
      <c r="I24" s="612">
        <f t="shared" si="6"/>
        <v>-0.13427884055721551</v>
      </c>
      <c r="J24" s="612">
        <f t="shared" si="6"/>
        <v>-0.13877840259680885</v>
      </c>
      <c r="K24" s="612">
        <f t="shared" si="6"/>
        <v>-1.173763926464011E-2</v>
      </c>
      <c r="L24" s="612">
        <f t="shared" si="6"/>
        <v>-9.2976588628762569E-2</v>
      </c>
      <c r="M24" s="612">
        <f t="shared" si="6"/>
        <v>-0.4613822352308703</v>
      </c>
      <c r="N24" s="612">
        <f t="shared" si="6"/>
        <v>-7.3831683869685083E-2</v>
      </c>
      <c r="O24" s="183"/>
      <c r="P24" s="205"/>
    </row>
    <row r="25" spans="1:16" s="152" customFormat="1" ht="42.75" customHeight="1" x14ac:dyDescent="0.15">
      <c r="A25" s="144" t="s">
        <v>21</v>
      </c>
      <c r="B25" s="676">
        <f>SUM(B22:D22)</f>
        <v>36014</v>
      </c>
      <c r="C25" s="676"/>
      <c r="D25" s="676"/>
      <c r="E25" s="676">
        <f>SUM(E22:G22)</f>
        <v>169904</v>
      </c>
      <c r="F25" s="676"/>
      <c r="G25" s="676"/>
      <c r="H25" s="676">
        <f>SUM(H22:J22)</f>
        <v>115504</v>
      </c>
      <c r="I25" s="676"/>
      <c r="J25" s="676"/>
      <c r="K25" s="676">
        <f>SUM(K22:M22)</f>
        <v>83885</v>
      </c>
      <c r="L25" s="676"/>
      <c r="M25" s="676"/>
      <c r="N25" s="198"/>
      <c r="O25" s="181"/>
      <c r="P25" s="205"/>
    </row>
    <row r="26" spans="1:16" s="152" customFormat="1" ht="42.75" hidden="1" customHeight="1" x14ac:dyDescent="0.15">
      <c r="A26" s="195" t="s">
        <v>66</v>
      </c>
      <c r="B26" s="677">
        <f>SUM(B23:D23)</f>
        <v>54098</v>
      </c>
      <c r="C26" s="677"/>
      <c r="D26" s="677"/>
      <c r="E26" s="677">
        <f>SUM(E23:G23)</f>
        <v>151760</v>
      </c>
      <c r="F26" s="677"/>
      <c r="G26" s="677"/>
      <c r="H26" s="677">
        <f>SUM(H23:J23)</f>
        <v>136680</v>
      </c>
      <c r="I26" s="677"/>
      <c r="J26" s="677"/>
      <c r="K26" s="677">
        <f>SUM(K23:M23)</f>
        <v>95079</v>
      </c>
      <c r="L26" s="677"/>
      <c r="M26" s="677"/>
      <c r="N26" s="180"/>
      <c r="O26" s="181"/>
      <c r="P26" s="205"/>
    </row>
    <row r="27" spans="1:16" s="152" customFormat="1" ht="42.75" customHeight="1" x14ac:dyDescent="0.15">
      <c r="A27" s="144" t="s">
        <v>47</v>
      </c>
      <c r="B27" s="702">
        <f>(B25/B26)-1</f>
        <v>-0.33428222854819034</v>
      </c>
      <c r="C27" s="703"/>
      <c r="D27" s="704"/>
      <c r="E27" s="702">
        <f>(E25/E26)-1</f>
        <v>0.11955719557195565</v>
      </c>
      <c r="F27" s="703"/>
      <c r="G27" s="704"/>
      <c r="H27" s="702">
        <f>(H25/H26)-1</f>
        <v>-0.15493122622183197</v>
      </c>
      <c r="I27" s="703"/>
      <c r="J27" s="704"/>
      <c r="K27" s="702">
        <f>(K25/K26)-1</f>
        <v>-0.11773367410258839</v>
      </c>
      <c r="L27" s="703"/>
      <c r="M27" s="704"/>
      <c r="N27" s="182"/>
      <c r="O27" s="183"/>
      <c r="P27" s="205"/>
    </row>
    <row r="28" spans="1:16" s="146" customFormat="1" ht="43.5" customHeight="1" x14ac:dyDescent="0.2">
      <c r="A28" s="211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52"/>
    </row>
    <row r="29" spans="1:16" s="146" customFormat="1" ht="43.5" customHeight="1" x14ac:dyDescent="0.2">
      <c r="A29" s="18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152"/>
    </row>
    <row r="30" spans="1:16" s="146" customFormat="1" ht="43.5" customHeight="1" x14ac:dyDescent="0.2">
      <c r="A30" s="18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152"/>
    </row>
    <row r="31" spans="1:16" s="146" customFormat="1" ht="21" customHeight="1" x14ac:dyDescent="0.2">
      <c r="A31" s="18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152"/>
    </row>
    <row r="32" spans="1:16" s="146" customFormat="1" ht="24" customHeight="1" x14ac:dyDescent="0.2">
      <c r="A32" s="18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P32" s="152"/>
    </row>
    <row r="33" spans="1:16" s="146" customFormat="1" ht="43.5" customHeight="1" x14ac:dyDescent="0.25">
      <c r="A33" s="139" t="s">
        <v>78</v>
      </c>
      <c r="O33" s="705" t="s">
        <v>72</v>
      </c>
      <c r="P33" s="705"/>
    </row>
    <row r="34" spans="1:16" s="146" customFormat="1" ht="27" customHeight="1" x14ac:dyDescent="0.2">
      <c r="O34" s="706"/>
      <c r="P34" s="706"/>
    </row>
    <row r="35" spans="1:16" s="146" customFormat="1" ht="24" customHeight="1" x14ac:dyDescent="0.2">
      <c r="A35" s="690" t="s">
        <v>64</v>
      </c>
      <c r="B35" s="688" t="s">
        <v>65</v>
      </c>
      <c r="C35" s="688"/>
      <c r="D35" s="688"/>
      <c r="E35" s="688"/>
      <c r="F35" s="688"/>
      <c r="G35" s="688"/>
      <c r="H35" s="693" t="s">
        <v>65</v>
      </c>
      <c r="I35" s="694"/>
      <c r="J35" s="694"/>
      <c r="K35" s="694"/>
      <c r="L35" s="694"/>
      <c r="M35" s="694"/>
      <c r="N35" s="678" t="str">
        <f>N4</f>
        <v>R6 計</v>
      </c>
      <c r="O35" s="681" t="str">
        <f>O4</f>
        <v>R5 計</v>
      </c>
      <c r="P35" s="684" t="s">
        <v>48</v>
      </c>
    </row>
    <row r="36" spans="1:16" s="146" customFormat="1" ht="24" customHeight="1" x14ac:dyDescent="0.2">
      <c r="A36" s="691"/>
      <c r="B36" s="688" t="s">
        <v>22</v>
      </c>
      <c r="C36" s="688"/>
      <c r="D36" s="688"/>
      <c r="E36" s="688" t="s">
        <v>23</v>
      </c>
      <c r="F36" s="688"/>
      <c r="G36" s="688"/>
      <c r="H36" s="688" t="s">
        <v>24</v>
      </c>
      <c r="I36" s="688"/>
      <c r="J36" s="688"/>
      <c r="K36" s="689" t="s">
        <v>40</v>
      </c>
      <c r="L36" s="688"/>
      <c r="M36" s="688"/>
      <c r="N36" s="679"/>
      <c r="O36" s="682"/>
      <c r="P36" s="685"/>
    </row>
    <row r="37" spans="1:16" s="146" customFormat="1" ht="24" customHeight="1" thickBot="1" x14ac:dyDescent="0.25">
      <c r="A37" s="692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80"/>
      <c r="O37" s="683"/>
      <c r="P37" s="686"/>
    </row>
    <row r="38" spans="1:16" s="152" customFormat="1" ht="42.75" customHeight="1" thickTop="1" x14ac:dyDescent="0.15">
      <c r="A38" s="144" t="s">
        <v>35</v>
      </c>
      <c r="B38" s="161">
        <v>332495</v>
      </c>
      <c r="C38" s="161">
        <v>196429</v>
      </c>
      <c r="D38" s="161">
        <v>286486</v>
      </c>
      <c r="E38" s="161">
        <v>806266.12935895962</v>
      </c>
      <c r="F38" s="161">
        <v>387833.60732481728</v>
      </c>
      <c r="G38" s="161">
        <v>563669.19714864762</v>
      </c>
      <c r="H38" s="161">
        <v>384867.16220480204</v>
      </c>
      <c r="I38" s="161">
        <v>1220669</v>
      </c>
      <c r="J38" s="161">
        <v>574626.85431461153</v>
      </c>
      <c r="K38" s="161">
        <v>500970</v>
      </c>
      <c r="L38" s="161">
        <v>294818</v>
      </c>
      <c r="M38" s="161">
        <v>119166</v>
      </c>
      <c r="N38" s="162">
        <f>SUM(B38:M38)</f>
        <v>5668295.950351838</v>
      </c>
      <c r="O38" s="203">
        <f>N39</f>
        <v>5528815</v>
      </c>
      <c r="P38" s="609">
        <f>(N38/N39)-1</f>
        <v>2.5228001000546785E-2</v>
      </c>
    </row>
    <row r="39" spans="1:16" s="152" customFormat="1" ht="42.75" hidden="1" customHeight="1" x14ac:dyDescent="0.15">
      <c r="A39" s="195"/>
      <c r="B39" s="154">
        <v>339489</v>
      </c>
      <c r="C39" s="154">
        <v>173833</v>
      </c>
      <c r="D39" s="154">
        <v>277546</v>
      </c>
      <c r="E39" s="154">
        <v>604004</v>
      </c>
      <c r="F39" s="154">
        <v>479060</v>
      </c>
      <c r="G39" s="154">
        <v>555749</v>
      </c>
      <c r="H39" s="154">
        <v>422235</v>
      </c>
      <c r="I39" s="154">
        <v>1152985</v>
      </c>
      <c r="J39" s="154">
        <v>564350</v>
      </c>
      <c r="K39" s="154">
        <v>520485</v>
      </c>
      <c r="L39" s="154">
        <v>328038</v>
      </c>
      <c r="M39" s="154">
        <v>111041</v>
      </c>
      <c r="N39" s="155">
        <f>SUM(B39:M39)</f>
        <v>5528815</v>
      </c>
      <c r="O39" s="204"/>
      <c r="P39" s="157"/>
    </row>
    <row r="40" spans="1:16" s="152" customFormat="1" ht="42.75" hidden="1" customHeight="1" x14ac:dyDescent="0.15">
      <c r="A40" s="195"/>
      <c r="B40" s="158">
        <f t="shared" ref="B40:N40" si="7">(B38/B39)-1</f>
        <v>-2.0601551154823872E-2</v>
      </c>
      <c r="C40" s="158">
        <f t="shared" si="7"/>
        <v>0.12998682643686754</v>
      </c>
      <c r="D40" s="158">
        <f t="shared" si="7"/>
        <v>3.2210876755564888E-2</v>
      </c>
      <c r="E40" s="158">
        <f t="shared" si="7"/>
        <v>0.33486885742306272</v>
      </c>
      <c r="F40" s="158">
        <f t="shared" si="7"/>
        <v>-0.19042790605599036</v>
      </c>
      <c r="G40" s="158">
        <f t="shared" si="7"/>
        <v>1.4251392532685925E-2</v>
      </c>
      <c r="H40" s="158">
        <f t="shared" si="7"/>
        <v>-8.8500095433107107E-2</v>
      </c>
      <c r="I40" s="158">
        <f t="shared" si="7"/>
        <v>5.870327888047111E-2</v>
      </c>
      <c r="J40" s="158">
        <f t="shared" si="7"/>
        <v>1.821007232145222E-2</v>
      </c>
      <c r="K40" s="158">
        <f t="shared" si="7"/>
        <v>-3.7493875904204721E-2</v>
      </c>
      <c r="L40" s="158">
        <f t="shared" si="7"/>
        <v>-0.10126875544906377</v>
      </c>
      <c r="M40" s="158">
        <f t="shared" si="7"/>
        <v>7.3171171008906688E-2</v>
      </c>
      <c r="N40" s="158">
        <f t="shared" si="7"/>
        <v>2.5228001000546785E-2</v>
      </c>
      <c r="O40" s="206"/>
      <c r="P40" s="157"/>
    </row>
    <row r="41" spans="1:16" s="152" customFormat="1" ht="42.75" customHeight="1" x14ac:dyDescent="0.15">
      <c r="A41" s="144" t="s">
        <v>15</v>
      </c>
      <c r="B41" s="161">
        <v>29174</v>
      </c>
      <c r="C41" s="161">
        <v>162777</v>
      </c>
      <c r="D41" s="161">
        <v>46370</v>
      </c>
      <c r="E41" s="161">
        <v>142437</v>
      </c>
      <c r="F41" s="161">
        <v>153628</v>
      </c>
      <c r="G41" s="161">
        <v>623208</v>
      </c>
      <c r="H41" s="161">
        <v>337080</v>
      </c>
      <c r="I41" s="161">
        <v>899805</v>
      </c>
      <c r="J41" s="161">
        <v>286887</v>
      </c>
      <c r="K41" s="161">
        <v>178664</v>
      </c>
      <c r="L41" s="161">
        <v>111599</v>
      </c>
      <c r="M41" s="161">
        <v>53557</v>
      </c>
      <c r="N41" s="162">
        <f>SUM(B41:M41)</f>
        <v>3025186</v>
      </c>
      <c r="O41" s="203">
        <f>N42</f>
        <v>2721406</v>
      </c>
      <c r="P41" s="609">
        <f>(N41/N42)-1</f>
        <v>0.11162612267335348</v>
      </c>
    </row>
    <row r="42" spans="1:16" s="152" customFormat="1" ht="42.75" hidden="1" customHeight="1" x14ac:dyDescent="0.15">
      <c r="A42" s="195"/>
      <c r="B42" s="154">
        <v>43987</v>
      </c>
      <c r="C42" s="154">
        <v>96797</v>
      </c>
      <c r="D42" s="154">
        <v>42117</v>
      </c>
      <c r="E42" s="154">
        <v>69796</v>
      </c>
      <c r="F42" s="154">
        <v>181593</v>
      </c>
      <c r="G42" s="154">
        <v>542997</v>
      </c>
      <c r="H42" s="154">
        <v>312968</v>
      </c>
      <c r="I42" s="154">
        <v>822216</v>
      </c>
      <c r="J42" s="154">
        <v>261414</v>
      </c>
      <c r="K42" s="154">
        <v>186395</v>
      </c>
      <c r="L42" s="154">
        <v>111648</v>
      </c>
      <c r="M42" s="154">
        <v>49478</v>
      </c>
      <c r="N42" s="155">
        <f>SUM(B42:M42)</f>
        <v>2721406</v>
      </c>
      <c r="O42" s="204"/>
      <c r="P42" s="157"/>
    </row>
    <row r="43" spans="1:16" s="152" customFormat="1" ht="42.75" hidden="1" customHeight="1" x14ac:dyDescent="0.15">
      <c r="A43" s="195"/>
      <c r="B43" s="158">
        <f t="shared" ref="B43:N43" si="8">(B41/B42)-1</f>
        <v>-0.3367585877645668</v>
      </c>
      <c r="C43" s="158">
        <f t="shared" si="8"/>
        <v>0.68163269522815795</v>
      </c>
      <c r="D43" s="158">
        <f t="shared" si="8"/>
        <v>0.10098060165728806</v>
      </c>
      <c r="E43" s="158">
        <f t="shared" si="8"/>
        <v>1.0407616482319906</v>
      </c>
      <c r="F43" s="158">
        <f t="shared" si="8"/>
        <v>-0.15399822680389663</v>
      </c>
      <c r="G43" s="158">
        <f t="shared" si="8"/>
        <v>0.14771904817153692</v>
      </c>
      <c r="H43" s="158">
        <f t="shared" si="8"/>
        <v>7.7043020372689952E-2</v>
      </c>
      <c r="I43" s="158">
        <f t="shared" si="8"/>
        <v>9.4365714118917587E-2</v>
      </c>
      <c r="J43" s="158">
        <f t="shared" si="8"/>
        <v>9.7443136174803158E-2</v>
      </c>
      <c r="K43" s="158">
        <f t="shared" si="8"/>
        <v>-4.1476434453713851E-2</v>
      </c>
      <c r="L43" s="158">
        <f t="shared" si="8"/>
        <v>-4.38879335053044E-4</v>
      </c>
      <c r="M43" s="158">
        <f t="shared" si="8"/>
        <v>8.244068070657673E-2</v>
      </c>
      <c r="N43" s="158">
        <f t="shared" si="8"/>
        <v>0.11162612267335348</v>
      </c>
      <c r="O43" s="206"/>
      <c r="P43" s="157"/>
    </row>
    <row r="44" spans="1:16" s="152" customFormat="1" ht="42.75" customHeight="1" x14ac:dyDescent="0.15">
      <c r="A44" s="144" t="s">
        <v>16</v>
      </c>
      <c r="B44" s="161">
        <v>8727</v>
      </c>
      <c r="C44" s="161">
        <v>86652</v>
      </c>
      <c r="D44" s="161">
        <v>102679</v>
      </c>
      <c r="E44" s="161">
        <v>32900</v>
      </c>
      <c r="F44" s="161">
        <v>37145</v>
      </c>
      <c r="G44" s="161">
        <v>8000</v>
      </c>
      <c r="H44" s="161">
        <v>260594</v>
      </c>
      <c r="I44" s="161">
        <v>258492</v>
      </c>
      <c r="J44" s="161">
        <v>160800</v>
      </c>
      <c r="K44" s="161">
        <v>185510</v>
      </c>
      <c r="L44" s="161">
        <v>72705</v>
      </c>
      <c r="M44" s="161">
        <v>6460</v>
      </c>
      <c r="N44" s="162">
        <f>SUM(B44:M44)</f>
        <v>1220664</v>
      </c>
      <c r="O44" s="203">
        <f>N45</f>
        <v>697058</v>
      </c>
      <c r="P44" s="609">
        <f>(N44/N45)-1</f>
        <v>0.75116561319144171</v>
      </c>
    </row>
    <row r="45" spans="1:16" s="152" customFormat="1" ht="42.75" hidden="1" customHeight="1" x14ac:dyDescent="0.15">
      <c r="A45" s="195"/>
      <c r="B45" s="154">
        <v>11306</v>
      </c>
      <c r="C45" s="154">
        <v>68628</v>
      </c>
      <c r="D45" s="154">
        <v>127015</v>
      </c>
      <c r="E45" s="154">
        <v>20720</v>
      </c>
      <c r="F45" s="154">
        <v>38669</v>
      </c>
      <c r="G45" s="154">
        <v>10180</v>
      </c>
      <c r="H45" s="154">
        <v>228120</v>
      </c>
      <c r="I45" s="154">
        <v>102900</v>
      </c>
      <c r="J45" s="154">
        <v>32860</v>
      </c>
      <c r="K45" s="154">
        <v>44500</v>
      </c>
      <c r="L45" s="154">
        <v>10270</v>
      </c>
      <c r="M45" s="154">
        <v>1890</v>
      </c>
      <c r="N45" s="155">
        <f>SUM(B45:M45)</f>
        <v>697058</v>
      </c>
      <c r="O45" s="204"/>
      <c r="P45" s="157"/>
    </row>
    <row r="46" spans="1:16" s="152" customFormat="1" ht="42.75" hidden="1" customHeight="1" x14ac:dyDescent="0.15">
      <c r="A46" s="195"/>
      <c r="B46" s="158">
        <f t="shared" ref="B46:N46" si="9">(B44/B45)-1</f>
        <v>-0.22810896868919162</v>
      </c>
      <c r="C46" s="158">
        <f t="shared" si="9"/>
        <v>0.2626333275048085</v>
      </c>
      <c r="D46" s="158">
        <f t="shared" si="9"/>
        <v>-0.19159941739164665</v>
      </c>
      <c r="E46" s="158">
        <f t="shared" si="9"/>
        <v>0.58783783783783794</v>
      </c>
      <c r="F46" s="158">
        <f t="shared" si="9"/>
        <v>-3.9411414828415481E-2</v>
      </c>
      <c r="G46" s="158">
        <f t="shared" si="9"/>
        <v>-0.21414538310412579</v>
      </c>
      <c r="H46" s="158">
        <f t="shared" si="9"/>
        <v>0.14235490092933545</v>
      </c>
      <c r="I46" s="158">
        <f t="shared" si="9"/>
        <v>1.5120699708454812</v>
      </c>
      <c r="J46" s="158">
        <f t="shared" si="9"/>
        <v>3.8934875228241026</v>
      </c>
      <c r="K46" s="158">
        <f t="shared" si="9"/>
        <v>3.1687640449438206</v>
      </c>
      <c r="L46" s="158">
        <f t="shared" si="9"/>
        <v>6.0793573515092501</v>
      </c>
      <c r="M46" s="158">
        <f t="shared" si="9"/>
        <v>2.4179894179894181</v>
      </c>
      <c r="N46" s="158">
        <f t="shared" si="9"/>
        <v>0.75116561319144171</v>
      </c>
      <c r="O46" s="206"/>
      <c r="P46" s="157"/>
    </row>
    <row r="47" spans="1:16" s="152" customFormat="1" ht="42.75" customHeight="1" x14ac:dyDescent="0.15">
      <c r="A47" s="144" t="s">
        <v>17</v>
      </c>
      <c r="B47" s="161">
        <v>11344</v>
      </c>
      <c r="C47" s="161">
        <v>8107</v>
      </c>
      <c r="D47" s="161">
        <v>23056</v>
      </c>
      <c r="E47" s="161">
        <v>457587</v>
      </c>
      <c r="F47" s="161">
        <v>31916</v>
      </c>
      <c r="G47" s="161">
        <v>92338</v>
      </c>
      <c r="H47" s="161">
        <v>353422</v>
      </c>
      <c r="I47" s="161">
        <v>208170</v>
      </c>
      <c r="J47" s="161">
        <v>42125</v>
      </c>
      <c r="K47" s="161">
        <v>93409</v>
      </c>
      <c r="L47" s="161">
        <v>32911</v>
      </c>
      <c r="M47" s="161">
        <v>15760</v>
      </c>
      <c r="N47" s="162">
        <f>SUM(B47:M47)</f>
        <v>1370145</v>
      </c>
      <c r="O47" s="203">
        <f>N48</f>
        <v>1395282</v>
      </c>
      <c r="P47" s="609">
        <f>(N47/N48)-1</f>
        <v>-1.8015712952650476E-2</v>
      </c>
    </row>
    <row r="48" spans="1:16" s="152" customFormat="1" ht="42.75" hidden="1" customHeight="1" x14ac:dyDescent="0.15">
      <c r="A48" s="195"/>
      <c r="B48" s="154">
        <v>11672</v>
      </c>
      <c r="C48" s="154">
        <v>12860</v>
      </c>
      <c r="D48" s="154">
        <v>23313</v>
      </c>
      <c r="E48" s="154">
        <v>447850</v>
      </c>
      <c r="F48" s="154">
        <v>38810</v>
      </c>
      <c r="G48" s="154">
        <v>106433</v>
      </c>
      <c r="H48" s="154">
        <v>395232</v>
      </c>
      <c r="I48" s="154">
        <v>154567</v>
      </c>
      <c r="J48" s="154">
        <v>56126</v>
      </c>
      <c r="K48" s="154">
        <v>86386</v>
      </c>
      <c r="L48" s="154">
        <v>47515</v>
      </c>
      <c r="M48" s="154">
        <v>14518</v>
      </c>
      <c r="N48" s="155">
        <f>SUM(B48:M48)</f>
        <v>1395282</v>
      </c>
      <c r="O48" s="204"/>
      <c r="P48" s="157"/>
    </row>
    <row r="49" spans="1:16" s="152" customFormat="1" ht="42.75" hidden="1" customHeight="1" x14ac:dyDescent="0.15">
      <c r="A49" s="195"/>
      <c r="B49" s="158">
        <f t="shared" ref="B49:N49" si="10">(B47/B48)-1</f>
        <v>-2.8101439342015033E-2</v>
      </c>
      <c r="C49" s="158">
        <f t="shared" si="10"/>
        <v>-0.36959564541213064</v>
      </c>
      <c r="D49" s="158">
        <f t="shared" si="10"/>
        <v>-1.1023892248959832E-2</v>
      </c>
      <c r="E49" s="158">
        <f t="shared" si="10"/>
        <v>2.1741654571843183E-2</v>
      </c>
      <c r="F49" s="158">
        <f t="shared" si="10"/>
        <v>-0.17763463024993553</v>
      </c>
      <c r="G49" s="158">
        <f t="shared" si="10"/>
        <v>-0.13243073107025072</v>
      </c>
      <c r="H49" s="158">
        <f t="shared" si="10"/>
        <v>-0.10578596874746982</v>
      </c>
      <c r="I49" s="158">
        <f t="shared" si="10"/>
        <v>0.34679459393014023</v>
      </c>
      <c r="J49" s="158">
        <f t="shared" si="10"/>
        <v>-0.24945657983822112</v>
      </c>
      <c r="K49" s="158">
        <f t="shared" si="10"/>
        <v>8.1297895492325134E-2</v>
      </c>
      <c r="L49" s="158">
        <f t="shared" si="10"/>
        <v>-0.30735557192465535</v>
      </c>
      <c r="M49" s="158">
        <f t="shared" si="10"/>
        <v>8.5548973687835872E-2</v>
      </c>
      <c r="N49" s="158">
        <f t="shared" si="10"/>
        <v>-1.8015712952650476E-2</v>
      </c>
      <c r="O49" s="206"/>
      <c r="P49" s="157"/>
    </row>
    <row r="50" spans="1:16" s="152" customFormat="1" ht="42.75" customHeight="1" thickBot="1" x14ac:dyDescent="0.2">
      <c r="A50" s="147" t="s">
        <v>18</v>
      </c>
      <c r="B50" s="164">
        <v>0</v>
      </c>
      <c r="C50" s="164">
        <v>0</v>
      </c>
      <c r="D50" s="164">
        <v>0</v>
      </c>
      <c r="E50" s="164">
        <v>8000</v>
      </c>
      <c r="F50" s="164">
        <v>6000</v>
      </c>
      <c r="G50" s="164">
        <v>7000</v>
      </c>
      <c r="H50" s="164">
        <v>14000</v>
      </c>
      <c r="I50" s="164">
        <v>64233</v>
      </c>
      <c r="J50" s="164">
        <v>6938</v>
      </c>
      <c r="K50" s="164">
        <v>4959</v>
      </c>
      <c r="L50" s="164">
        <v>20142</v>
      </c>
      <c r="M50" s="164">
        <v>0</v>
      </c>
      <c r="N50" s="165">
        <f>SUM(B50:M50)</f>
        <v>131272</v>
      </c>
      <c r="O50" s="208">
        <f>N51</f>
        <v>87195</v>
      </c>
      <c r="P50" s="610">
        <f>(N50/N51)-1</f>
        <v>0.50549916853030563</v>
      </c>
    </row>
    <row r="51" spans="1:16" s="152" customFormat="1" ht="42.75" hidden="1" customHeight="1" thickTop="1" x14ac:dyDescent="0.15">
      <c r="A51" s="216"/>
      <c r="B51" s="168">
        <v>0</v>
      </c>
      <c r="C51" s="168">
        <v>0</v>
      </c>
      <c r="D51" s="168">
        <v>0</v>
      </c>
      <c r="E51" s="168">
        <v>0</v>
      </c>
      <c r="F51" s="168">
        <v>5000</v>
      </c>
      <c r="G51" s="168">
        <v>11000</v>
      </c>
      <c r="H51" s="168">
        <v>66</v>
      </c>
      <c r="I51" s="168">
        <v>71129</v>
      </c>
      <c r="J51" s="168">
        <v>0</v>
      </c>
      <c r="K51" s="168">
        <v>0</v>
      </c>
      <c r="L51" s="168">
        <v>0</v>
      </c>
      <c r="M51" s="168">
        <v>0</v>
      </c>
      <c r="N51" s="169">
        <f>SUM(B51:M51)</f>
        <v>87195</v>
      </c>
      <c r="O51" s="210"/>
      <c r="P51" s="171"/>
    </row>
    <row r="52" spans="1:16" s="152" customFormat="1" ht="42.75" hidden="1" customHeight="1" x14ac:dyDescent="0.15">
      <c r="A52" s="195"/>
      <c r="B52" s="158" t="e">
        <f t="shared" ref="B52:N52" si="11">(B50/B51)-1</f>
        <v>#DIV/0!</v>
      </c>
      <c r="C52" s="158" t="e">
        <f t="shared" si="11"/>
        <v>#DIV/0!</v>
      </c>
      <c r="D52" s="158" t="e">
        <f t="shared" si="11"/>
        <v>#DIV/0!</v>
      </c>
      <c r="E52" s="158" t="e">
        <f t="shared" si="11"/>
        <v>#DIV/0!</v>
      </c>
      <c r="F52" s="158">
        <f t="shared" si="11"/>
        <v>0.19999999999999996</v>
      </c>
      <c r="G52" s="158">
        <f t="shared" si="11"/>
        <v>-0.36363636363636365</v>
      </c>
      <c r="H52" s="158">
        <f t="shared" si="11"/>
        <v>211.12121212121212</v>
      </c>
      <c r="I52" s="158">
        <f t="shared" si="11"/>
        <v>-9.6950610861955E-2</v>
      </c>
      <c r="J52" s="158" t="e">
        <f t="shared" si="11"/>
        <v>#DIV/0!</v>
      </c>
      <c r="K52" s="158" t="e">
        <f t="shared" si="11"/>
        <v>#DIV/0!</v>
      </c>
      <c r="L52" s="158" t="e">
        <f t="shared" si="11"/>
        <v>#DIV/0!</v>
      </c>
      <c r="M52" s="158" t="e">
        <f t="shared" si="11"/>
        <v>#DIV/0!</v>
      </c>
      <c r="N52" s="158">
        <f t="shared" si="11"/>
        <v>0.50549916853030563</v>
      </c>
      <c r="O52" s="206"/>
      <c r="P52" s="157"/>
    </row>
    <row r="53" spans="1:16" s="152" customFormat="1" ht="42.75" customHeight="1" thickTop="1" x14ac:dyDescent="0.15">
      <c r="A53" s="144" t="s">
        <v>20</v>
      </c>
      <c r="B53" s="162">
        <f t="shared" ref="B53:N54" si="12">SUM(B38,B41,B44,B47,B50)</f>
        <v>381740</v>
      </c>
      <c r="C53" s="162">
        <f t="shared" si="12"/>
        <v>453965</v>
      </c>
      <c r="D53" s="162">
        <f t="shared" si="12"/>
        <v>458591</v>
      </c>
      <c r="E53" s="162">
        <f t="shared" si="12"/>
        <v>1447190.1293589596</v>
      </c>
      <c r="F53" s="162">
        <f t="shared" si="12"/>
        <v>616522.60732481722</v>
      </c>
      <c r="G53" s="162">
        <f t="shared" si="12"/>
        <v>1294215.1971486476</v>
      </c>
      <c r="H53" s="162">
        <f t="shared" si="12"/>
        <v>1349963.162204802</v>
      </c>
      <c r="I53" s="162">
        <f t="shared" si="12"/>
        <v>2651369</v>
      </c>
      <c r="J53" s="162">
        <f t="shared" si="12"/>
        <v>1071376.8543146115</v>
      </c>
      <c r="K53" s="162">
        <f t="shared" si="12"/>
        <v>963512</v>
      </c>
      <c r="L53" s="162">
        <f t="shared" si="12"/>
        <v>532175</v>
      </c>
      <c r="M53" s="162">
        <f t="shared" si="12"/>
        <v>194943</v>
      </c>
      <c r="N53" s="162">
        <f t="shared" si="12"/>
        <v>11415562.950351838</v>
      </c>
      <c r="O53" s="203">
        <f>N54</f>
        <v>10429756</v>
      </c>
      <c r="P53" s="609">
        <f>(N53/N54)-1</f>
        <v>9.4518697307188981E-2</v>
      </c>
    </row>
    <row r="54" spans="1:16" s="152" customFormat="1" ht="42.75" hidden="1" customHeight="1" x14ac:dyDescent="0.15">
      <c r="A54" s="195"/>
      <c r="B54" s="155">
        <f t="shared" si="12"/>
        <v>406454</v>
      </c>
      <c r="C54" s="155">
        <f t="shared" si="12"/>
        <v>352118</v>
      </c>
      <c r="D54" s="155">
        <f t="shared" si="12"/>
        <v>469991</v>
      </c>
      <c r="E54" s="155">
        <f t="shared" si="12"/>
        <v>1142370</v>
      </c>
      <c r="F54" s="155">
        <f t="shared" si="12"/>
        <v>743132</v>
      </c>
      <c r="G54" s="155">
        <f t="shared" si="12"/>
        <v>1226359</v>
      </c>
      <c r="H54" s="155">
        <f t="shared" si="12"/>
        <v>1358621</v>
      </c>
      <c r="I54" s="155">
        <f t="shared" si="12"/>
        <v>2303797</v>
      </c>
      <c r="J54" s="155">
        <f t="shared" si="12"/>
        <v>914750</v>
      </c>
      <c r="K54" s="155">
        <f t="shared" si="12"/>
        <v>837766</v>
      </c>
      <c r="L54" s="155">
        <f t="shared" si="12"/>
        <v>497471</v>
      </c>
      <c r="M54" s="155">
        <f t="shared" si="12"/>
        <v>176927</v>
      </c>
      <c r="N54" s="155">
        <f t="shared" si="12"/>
        <v>10429756</v>
      </c>
      <c r="O54" s="181"/>
      <c r="P54" s="205"/>
    </row>
    <row r="55" spans="1:16" s="152" customFormat="1" ht="42.75" customHeight="1" x14ac:dyDescent="0.15">
      <c r="A55" s="144" t="s">
        <v>47</v>
      </c>
      <c r="B55" s="612">
        <f t="shared" ref="B55:N55" si="13">(B53/B54)-1</f>
        <v>-6.0803928611847802E-2</v>
      </c>
      <c r="C55" s="612">
        <f t="shared" si="13"/>
        <v>0.28924110667446712</v>
      </c>
      <c r="D55" s="612">
        <f t="shared" si="13"/>
        <v>-2.4255783621388471E-2</v>
      </c>
      <c r="E55" s="612">
        <f t="shared" si="13"/>
        <v>0.26683135005204939</v>
      </c>
      <c r="F55" s="612">
        <f t="shared" si="13"/>
        <v>-0.17037268301618391</v>
      </c>
      <c r="G55" s="612">
        <f t="shared" si="13"/>
        <v>5.5331429987995007E-2</v>
      </c>
      <c r="H55" s="612">
        <f t="shared" si="13"/>
        <v>-6.3725187489358515E-3</v>
      </c>
      <c r="I55" s="612">
        <f t="shared" si="13"/>
        <v>0.15086919550637501</v>
      </c>
      <c r="J55" s="612">
        <f t="shared" si="13"/>
        <v>0.1712236723854732</v>
      </c>
      <c r="K55" s="612">
        <f t="shared" si="13"/>
        <v>0.150096805074448</v>
      </c>
      <c r="L55" s="612">
        <f t="shared" si="13"/>
        <v>6.9760850381228146E-2</v>
      </c>
      <c r="M55" s="612">
        <f t="shared" si="13"/>
        <v>0.10182730730753353</v>
      </c>
      <c r="N55" s="612">
        <f t="shared" si="13"/>
        <v>9.4518697307188981E-2</v>
      </c>
      <c r="O55" s="183"/>
      <c r="P55" s="205"/>
    </row>
    <row r="56" spans="1:16" s="152" customFormat="1" ht="42.75" customHeight="1" x14ac:dyDescent="0.15">
      <c r="A56" s="144" t="s">
        <v>21</v>
      </c>
      <c r="B56" s="676">
        <f>SUM(B53:D53)</f>
        <v>1294296</v>
      </c>
      <c r="C56" s="676"/>
      <c r="D56" s="676"/>
      <c r="E56" s="676">
        <f>SUM(E53:G53)</f>
        <v>3357927.9338324247</v>
      </c>
      <c r="F56" s="676"/>
      <c r="G56" s="676"/>
      <c r="H56" s="676">
        <f>SUM(H53:J53)</f>
        <v>5072709.0165194133</v>
      </c>
      <c r="I56" s="676"/>
      <c r="J56" s="676"/>
      <c r="K56" s="676">
        <f>SUM(K53:M53)</f>
        <v>1690630</v>
      </c>
      <c r="L56" s="676"/>
      <c r="M56" s="676"/>
      <c r="N56" s="198"/>
      <c r="O56" s="181"/>
      <c r="P56" s="205"/>
    </row>
    <row r="57" spans="1:16" s="152" customFormat="1" ht="42.75" hidden="1" customHeight="1" x14ac:dyDescent="0.15">
      <c r="A57" s="195" t="s">
        <v>66</v>
      </c>
      <c r="B57" s="677">
        <f>SUM(B54:D54)</f>
        <v>1228563</v>
      </c>
      <c r="C57" s="677"/>
      <c r="D57" s="677"/>
      <c r="E57" s="677">
        <f>SUM(E54:G54)</f>
        <v>3111861</v>
      </c>
      <c r="F57" s="677"/>
      <c r="G57" s="677"/>
      <c r="H57" s="677">
        <f>SUM(H54:J54)</f>
        <v>4577168</v>
      </c>
      <c r="I57" s="677"/>
      <c r="J57" s="677"/>
      <c r="K57" s="677">
        <f>SUM(K54:M54)</f>
        <v>1512164</v>
      </c>
      <c r="L57" s="677"/>
      <c r="M57" s="677"/>
      <c r="N57" s="180"/>
      <c r="O57" s="181"/>
      <c r="P57" s="205"/>
    </row>
    <row r="58" spans="1:16" s="152" customFormat="1" ht="42.75" customHeight="1" x14ac:dyDescent="0.15">
      <c r="A58" s="144" t="s">
        <v>47</v>
      </c>
      <c r="B58" s="702">
        <f>(B56/B57)-1</f>
        <v>5.3503971713294352E-2</v>
      </c>
      <c r="C58" s="703"/>
      <c r="D58" s="704"/>
      <c r="E58" s="702">
        <f>(E56/E57)-1</f>
        <v>7.9073883387601462E-2</v>
      </c>
      <c r="F58" s="703"/>
      <c r="G58" s="704"/>
      <c r="H58" s="702">
        <f>(H56/H57)-1</f>
        <v>0.10826367232302014</v>
      </c>
      <c r="I58" s="703"/>
      <c r="J58" s="704"/>
      <c r="K58" s="702">
        <f>(K56/K57)-1</f>
        <v>0.11802026764292761</v>
      </c>
      <c r="L58" s="703"/>
      <c r="M58" s="704"/>
      <c r="N58" s="182"/>
      <c r="O58" s="183"/>
      <c r="P58" s="205"/>
    </row>
    <row r="59" spans="1:16" ht="18.75" x14ac:dyDescent="0.2">
      <c r="A59" s="21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12"/>
    </row>
    <row r="60" spans="1:16" ht="43.5" customHeight="1" x14ac:dyDescent="0.2">
      <c r="A60" s="200"/>
      <c r="B60" s="219"/>
      <c r="C60" s="219"/>
      <c r="D60" s="220" t="s">
        <v>79</v>
      </c>
      <c r="E60" s="219"/>
      <c r="F60" s="219"/>
      <c r="G60" s="219"/>
      <c r="H60" s="219"/>
      <c r="I60" s="219"/>
      <c r="J60" s="219"/>
      <c r="K60" s="220"/>
      <c r="L60" s="220" t="s">
        <v>80</v>
      </c>
      <c r="M60" s="219"/>
      <c r="P60" s="212"/>
    </row>
    <row r="61" spans="1:16" x14ac:dyDescent="0.15">
      <c r="P61" s="212"/>
    </row>
    <row r="62" spans="1:16" x14ac:dyDescent="0.15">
      <c r="P62" s="212"/>
    </row>
    <row r="70" spans="16:16" x14ac:dyDescent="0.15">
      <c r="P70" s="212"/>
    </row>
    <row r="71" spans="16:16" x14ac:dyDescent="0.15">
      <c r="P71" s="212"/>
    </row>
    <row r="72" spans="16:16" x14ac:dyDescent="0.15">
      <c r="P72" s="212"/>
    </row>
    <row r="73" spans="16:16" x14ac:dyDescent="0.15">
      <c r="P73" s="212"/>
    </row>
    <row r="74" spans="16:16" x14ac:dyDescent="0.15">
      <c r="P74" s="212"/>
    </row>
    <row r="75" spans="16:16" x14ac:dyDescent="0.15">
      <c r="P75" s="212"/>
    </row>
    <row r="76" spans="16:16" x14ac:dyDescent="0.15">
      <c r="P76" s="212"/>
    </row>
    <row r="77" spans="16:16" x14ac:dyDescent="0.15">
      <c r="P77" s="212"/>
    </row>
    <row r="78" spans="16:16" x14ac:dyDescent="0.15">
      <c r="P78" s="212"/>
    </row>
    <row r="79" spans="16:16" x14ac:dyDescent="0.15">
      <c r="P79" s="212"/>
    </row>
    <row r="80" spans="16:16" x14ac:dyDescent="0.15">
      <c r="P80" s="212"/>
    </row>
    <row r="81" spans="14:16" x14ac:dyDescent="0.15">
      <c r="P81" s="212"/>
    </row>
    <row r="82" spans="14:16" x14ac:dyDescent="0.15">
      <c r="P82" s="212"/>
    </row>
    <row r="83" spans="14:16" x14ac:dyDescent="0.15">
      <c r="P83" s="212"/>
    </row>
    <row r="84" spans="14:16" x14ac:dyDescent="0.15">
      <c r="P84" s="212"/>
    </row>
    <row r="85" spans="14:16" x14ac:dyDescent="0.15">
      <c r="P85" s="212"/>
    </row>
    <row r="86" spans="14:16" x14ac:dyDescent="0.15">
      <c r="P86" s="212"/>
    </row>
    <row r="87" spans="14:16" x14ac:dyDescent="0.15">
      <c r="P87" s="212"/>
    </row>
    <row r="88" spans="14:16" x14ac:dyDescent="0.15">
      <c r="P88" s="212"/>
    </row>
    <row r="89" spans="14:16" x14ac:dyDescent="0.15">
      <c r="P89" s="212"/>
    </row>
    <row r="90" spans="14:16" x14ac:dyDescent="0.15">
      <c r="P90" s="212"/>
    </row>
    <row r="91" spans="14:16" x14ac:dyDescent="0.15">
      <c r="P91" s="212"/>
    </row>
    <row r="92" spans="14:16" x14ac:dyDescent="0.15">
      <c r="P92" s="212"/>
    </row>
    <row r="93" spans="14:16" x14ac:dyDescent="0.15">
      <c r="P93" s="212"/>
    </row>
    <row r="94" spans="14:16" x14ac:dyDescent="0.15">
      <c r="P94" s="212"/>
    </row>
    <row r="95" spans="14:16" x14ac:dyDescent="0.15">
      <c r="P95" s="212"/>
    </row>
    <row r="96" spans="14:16" x14ac:dyDescent="0.15">
      <c r="N96" s="137">
        <f>SUM(B96:M96)</f>
        <v>0</v>
      </c>
      <c r="P96" s="212"/>
    </row>
    <row r="97" spans="16:16" x14ac:dyDescent="0.15">
      <c r="P97" s="212"/>
    </row>
    <row r="98" spans="16:16" x14ac:dyDescent="0.15">
      <c r="P98" s="212"/>
    </row>
    <row r="99" spans="16:16" x14ac:dyDescent="0.15">
      <c r="P99" s="212"/>
    </row>
    <row r="100" spans="16:16" x14ac:dyDescent="0.15">
      <c r="P100" s="212"/>
    </row>
  </sheetData>
  <mergeCells count="46">
    <mergeCell ref="A4:A6"/>
    <mergeCell ref="B4:G4"/>
    <mergeCell ref="H4:M4"/>
    <mergeCell ref="N4:N6"/>
    <mergeCell ref="O4:O6"/>
    <mergeCell ref="B5:D5"/>
    <mergeCell ref="E5:G5"/>
    <mergeCell ref="H5:J5"/>
    <mergeCell ref="B26:D26"/>
    <mergeCell ref="E26:G26"/>
    <mergeCell ref="H26:J26"/>
    <mergeCell ref="K26:M26"/>
    <mergeCell ref="O2:P3"/>
    <mergeCell ref="P4:P6"/>
    <mergeCell ref="K5:M5"/>
    <mergeCell ref="B25:D25"/>
    <mergeCell ref="E25:G25"/>
    <mergeCell ref="H25:J25"/>
    <mergeCell ref="K25:M25"/>
    <mergeCell ref="O33:P34"/>
    <mergeCell ref="A35:A37"/>
    <mergeCell ref="B35:G35"/>
    <mergeCell ref="H35:M35"/>
    <mergeCell ref="N35:N37"/>
    <mergeCell ref="O35:O37"/>
    <mergeCell ref="P35:P37"/>
    <mergeCell ref="B56:D56"/>
    <mergeCell ref="E56:G56"/>
    <mergeCell ref="H56:J56"/>
    <mergeCell ref="K56:M56"/>
    <mergeCell ref="B27:D27"/>
    <mergeCell ref="E27:G27"/>
    <mergeCell ref="H27:J27"/>
    <mergeCell ref="K27:M27"/>
    <mergeCell ref="B36:D36"/>
    <mergeCell ref="E36:G36"/>
    <mergeCell ref="H36:J36"/>
    <mergeCell ref="K36:M36"/>
    <mergeCell ref="B57:D57"/>
    <mergeCell ref="E57:G57"/>
    <mergeCell ref="H57:J57"/>
    <mergeCell ref="K57:M57"/>
    <mergeCell ref="B58:D58"/>
    <mergeCell ref="E58:G58"/>
    <mergeCell ref="H58:J58"/>
    <mergeCell ref="K58:M58"/>
  </mergeCells>
  <phoneticPr fontId="2"/>
  <conditionalFormatting sqref="B38:M50">
    <cfRule type="expression" dxfId="0" priority="1">
      <formula>MOD($B$38:$M$50,1)&lt;&gt;0</formula>
    </cfRule>
  </conditionalFormatting>
  <dataValidations count="1">
    <dataValidation type="whole" operator="greaterThanOrEqual" allowBlank="1" showInputMessage="1" showErrorMessage="1" sqref="B38:M50" xr:uid="{CDA44D6A-E098-4854-B97A-5B8EEEE5174D}">
      <formula1>0</formula1>
    </dataValidation>
  </dataValidations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6" fitToWidth="0" orientation="portrait" useFirstPageNumber="1" r:id="rId1"/>
  <headerFooter alignWithMargins="0"/>
  <colBreaks count="1" manualBreakCount="1">
    <brk id="7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18FF-C8CF-49F6-B4B5-8BFAFC6A8E4A}">
  <sheetPr>
    <pageSetUpPr fitToPage="1"/>
  </sheetPr>
  <dimension ref="A1:R40"/>
  <sheetViews>
    <sheetView showGridLines="0" tabSelected="1" view="pageBreakPreview" zoomScale="50" zoomScaleNormal="50" zoomScaleSheetLayoutView="50" zoomScalePageLayoutView="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6" sqref="R6"/>
    </sheetView>
  </sheetViews>
  <sheetFormatPr defaultColWidth="7" defaultRowHeight="13.5" x14ac:dyDescent="0.15"/>
  <cols>
    <col min="1" max="1" width="32.625" style="222" customWidth="1"/>
    <col min="2" max="6" width="19.375" style="222" customWidth="1"/>
    <col min="7" max="7" width="19.5" style="222" customWidth="1"/>
    <col min="8" max="13" width="17.625" style="222" customWidth="1"/>
    <col min="14" max="14" width="18.125" style="222" bestFit="1" customWidth="1"/>
    <col min="15" max="15" width="19" style="222" customWidth="1"/>
    <col min="16" max="16" width="13.375" style="222" bestFit="1" customWidth="1"/>
    <col min="17" max="17" width="17.5" style="223" customWidth="1"/>
    <col min="18" max="18" width="23.625" style="222" bestFit="1" customWidth="1"/>
    <col min="19" max="16384" width="7" style="222"/>
  </cols>
  <sheetData>
    <row r="1" spans="1:18" ht="32.25" x14ac:dyDescent="0.3">
      <c r="A1" s="221" t="s">
        <v>81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8" ht="30" customHeight="1" thickBot="1" x14ac:dyDescent="0.25">
      <c r="N2" s="621" t="s">
        <v>82</v>
      </c>
      <c r="O2" s="621"/>
    </row>
    <row r="3" spans="1:18" s="224" customFormat="1" ht="20.100000000000001" customHeight="1" x14ac:dyDescent="0.2">
      <c r="A3" s="622" t="s">
        <v>83</v>
      </c>
      <c r="B3" s="624" t="s">
        <v>84</v>
      </c>
      <c r="C3" s="625"/>
      <c r="D3" s="625"/>
      <c r="E3" s="625"/>
      <c r="F3" s="625"/>
      <c r="G3" s="626"/>
      <c r="H3" s="624" t="s">
        <v>84</v>
      </c>
      <c r="I3" s="625"/>
      <c r="J3" s="625"/>
      <c r="K3" s="625"/>
      <c r="L3" s="625"/>
      <c r="M3" s="625"/>
      <c r="N3" s="626" t="s">
        <v>389</v>
      </c>
      <c r="O3" s="628" t="s">
        <v>341</v>
      </c>
      <c r="P3" s="617" t="s">
        <v>48</v>
      </c>
      <c r="Q3" s="619" t="s">
        <v>85</v>
      </c>
    </row>
    <row r="4" spans="1:18" s="224" customFormat="1" ht="43.5" customHeight="1" thickBot="1" x14ac:dyDescent="0.25">
      <c r="A4" s="623"/>
      <c r="B4" s="225" t="s">
        <v>86</v>
      </c>
      <c r="C4" s="226" t="s">
        <v>87</v>
      </c>
      <c r="D4" s="227" t="s">
        <v>88</v>
      </c>
      <c r="E4" s="228" t="s">
        <v>89</v>
      </c>
      <c r="F4" s="229" t="s">
        <v>90</v>
      </c>
      <c r="G4" s="230" t="s">
        <v>91</v>
      </c>
      <c r="H4" s="225" t="s">
        <v>92</v>
      </c>
      <c r="I4" s="229" t="s">
        <v>93</v>
      </c>
      <c r="J4" s="231" t="s">
        <v>94</v>
      </c>
      <c r="K4" s="228" t="s">
        <v>95</v>
      </c>
      <c r="L4" s="226" t="s">
        <v>96</v>
      </c>
      <c r="M4" s="231" t="s">
        <v>97</v>
      </c>
      <c r="N4" s="627"/>
      <c r="O4" s="629"/>
      <c r="P4" s="618"/>
      <c r="Q4" s="620"/>
      <c r="R4" s="564" t="s">
        <v>342</v>
      </c>
    </row>
    <row r="5" spans="1:18" s="224" customFormat="1" ht="42" customHeight="1" thickTop="1" x14ac:dyDescent="0.2">
      <c r="A5" s="232" t="s">
        <v>98</v>
      </c>
      <c r="B5" s="233">
        <v>50835</v>
      </c>
      <c r="C5" s="234">
        <v>59067</v>
      </c>
      <c r="D5" s="235">
        <v>133675</v>
      </c>
      <c r="E5" s="236">
        <v>108924</v>
      </c>
      <c r="F5" s="237">
        <v>124144</v>
      </c>
      <c r="G5" s="238">
        <v>97091</v>
      </c>
      <c r="H5" s="233">
        <v>207073</v>
      </c>
      <c r="I5" s="237">
        <v>203715</v>
      </c>
      <c r="J5" s="239">
        <v>130122</v>
      </c>
      <c r="K5" s="236">
        <v>147788</v>
      </c>
      <c r="L5" s="234">
        <v>107328</v>
      </c>
      <c r="M5" s="239">
        <v>88371</v>
      </c>
      <c r="N5" s="240">
        <f t="shared" ref="N5:N16" si="0">SUM(B5:M5)</f>
        <v>1458133</v>
      </c>
      <c r="O5" s="241">
        <v>1452557</v>
      </c>
      <c r="P5" s="242">
        <f>N5/O5-1</f>
        <v>3.8387478081756132E-3</v>
      </c>
      <c r="Q5" s="243" t="s">
        <v>99</v>
      </c>
      <c r="R5" s="565">
        <f>N5-O5</f>
        <v>5576</v>
      </c>
    </row>
    <row r="6" spans="1:18" s="224" customFormat="1" ht="42" customHeight="1" x14ac:dyDescent="0.2">
      <c r="A6" s="244" t="s">
        <v>100</v>
      </c>
      <c r="B6" s="245">
        <v>28870</v>
      </c>
      <c r="C6" s="246">
        <v>32170</v>
      </c>
      <c r="D6" s="247">
        <v>28990</v>
      </c>
      <c r="E6" s="248">
        <v>131080</v>
      </c>
      <c r="F6" s="249">
        <v>100650</v>
      </c>
      <c r="G6" s="250">
        <v>50090</v>
      </c>
      <c r="H6" s="245">
        <v>45860</v>
      </c>
      <c r="I6" s="249">
        <v>81440</v>
      </c>
      <c r="J6" s="251">
        <v>74130</v>
      </c>
      <c r="K6" s="248">
        <v>55100</v>
      </c>
      <c r="L6" s="246">
        <v>44540</v>
      </c>
      <c r="M6" s="251">
        <v>17060</v>
      </c>
      <c r="N6" s="252">
        <f t="shared" si="0"/>
        <v>689980</v>
      </c>
      <c r="O6" s="253">
        <v>968450</v>
      </c>
      <c r="P6" s="254">
        <f t="shared" ref="P6:P16" si="1">N6/O6-1</f>
        <v>-0.2875419484743662</v>
      </c>
      <c r="Q6" s="255" t="s">
        <v>101</v>
      </c>
      <c r="R6" s="565">
        <f t="shared" ref="R6:R38" si="2">N6-O6</f>
        <v>-278470</v>
      </c>
    </row>
    <row r="7" spans="1:18" s="224" customFormat="1" ht="42" customHeight="1" x14ac:dyDescent="0.2">
      <c r="A7" s="244" t="s">
        <v>102</v>
      </c>
      <c r="B7" s="245">
        <v>23653</v>
      </c>
      <c r="C7" s="246">
        <v>30506</v>
      </c>
      <c r="D7" s="247">
        <v>35709</v>
      </c>
      <c r="E7" s="248">
        <v>56421</v>
      </c>
      <c r="F7" s="249">
        <v>60684</v>
      </c>
      <c r="G7" s="250">
        <v>48910</v>
      </c>
      <c r="H7" s="245">
        <v>36117</v>
      </c>
      <c r="I7" s="249">
        <v>65626</v>
      </c>
      <c r="J7" s="251">
        <v>42049</v>
      </c>
      <c r="K7" s="248">
        <v>44157</v>
      </c>
      <c r="L7" s="246">
        <v>54225</v>
      </c>
      <c r="M7" s="251">
        <v>26202</v>
      </c>
      <c r="N7" s="252">
        <f t="shared" si="0"/>
        <v>524259</v>
      </c>
      <c r="O7" s="253">
        <v>512057</v>
      </c>
      <c r="P7" s="254">
        <f t="shared" si="1"/>
        <v>2.3829378369986109E-2</v>
      </c>
      <c r="Q7" s="255" t="s">
        <v>103</v>
      </c>
      <c r="R7" s="565">
        <f t="shared" si="2"/>
        <v>12202</v>
      </c>
    </row>
    <row r="8" spans="1:18" s="224" customFormat="1" ht="42" customHeight="1" x14ac:dyDescent="0.2">
      <c r="A8" s="244" t="s">
        <v>343</v>
      </c>
      <c r="B8" s="245">
        <v>0</v>
      </c>
      <c r="C8" s="246">
        <v>0</v>
      </c>
      <c r="D8" s="247">
        <v>5</v>
      </c>
      <c r="E8" s="248">
        <v>798</v>
      </c>
      <c r="F8" s="249">
        <v>1590</v>
      </c>
      <c r="G8" s="250">
        <v>1048</v>
      </c>
      <c r="H8" s="245">
        <v>1925</v>
      </c>
      <c r="I8" s="249">
        <v>2693</v>
      </c>
      <c r="J8" s="251">
        <v>1332</v>
      </c>
      <c r="K8" s="248">
        <v>1095</v>
      </c>
      <c r="L8" s="246">
        <v>522</v>
      </c>
      <c r="M8" s="251">
        <v>27</v>
      </c>
      <c r="N8" s="252">
        <f t="shared" si="0"/>
        <v>11035</v>
      </c>
      <c r="O8" s="253">
        <v>10964</v>
      </c>
      <c r="P8" s="254">
        <f t="shared" si="1"/>
        <v>6.4757387814666778E-3</v>
      </c>
      <c r="Q8" s="255" t="s">
        <v>104</v>
      </c>
      <c r="R8" s="565">
        <f t="shared" si="2"/>
        <v>71</v>
      </c>
    </row>
    <row r="9" spans="1:18" s="224" customFormat="1" ht="42" customHeight="1" x14ac:dyDescent="0.2">
      <c r="A9" s="232" t="s">
        <v>105</v>
      </c>
      <c r="B9" s="233">
        <v>1017654</v>
      </c>
      <c r="C9" s="234">
        <v>912678</v>
      </c>
      <c r="D9" s="235">
        <v>1161882</v>
      </c>
      <c r="E9" s="236">
        <v>1733631</v>
      </c>
      <c r="F9" s="237">
        <v>1402068</v>
      </c>
      <c r="G9" s="238">
        <v>1384218</v>
      </c>
      <c r="H9" s="233">
        <v>1168287</v>
      </c>
      <c r="I9" s="237">
        <v>2382324</v>
      </c>
      <c r="J9" s="239">
        <v>1455503</v>
      </c>
      <c r="K9" s="236">
        <v>1395127</v>
      </c>
      <c r="L9" s="234">
        <v>1163267</v>
      </c>
      <c r="M9" s="239">
        <v>842176</v>
      </c>
      <c r="N9" s="256">
        <f t="shared" si="0"/>
        <v>16018815</v>
      </c>
      <c r="O9" s="257">
        <v>15557324</v>
      </c>
      <c r="P9" s="254">
        <f t="shared" si="1"/>
        <v>2.9663906209062674E-2</v>
      </c>
      <c r="Q9" s="243" t="s">
        <v>106</v>
      </c>
      <c r="R9" s="565">
        <f t="shared" si="2"/>
        <v>461491</v>
      </c>
    </row>
    <row r="10" spans="1:18" s="224" customFormat="1" ht="42" customHeight="1" x14ac:dyDescent="0.2">
      <c r="A10" s="244" t="s">
        <v>107</v>
      </c>
      <c r="B10" s="245">
        <v>116852</v>
      </c>
      <c r="C10" s="246">
        <v>107501</v>
      </c>
      <c r="D10" s="247">
        <v>130756</v>
      </c>
      <c r="E10" s="248">
        <v>173168.12935895962</v>
      </c>
      <c r="F10" s="249">
        <v>149884.60732481725</v>
      </c>
      <c r="G10" s="250">
        <v>150099.19714864768</v>
      </c>
      <c r="H10" s="245">
        <v>147102.16220480204</v>
      </c>
      <c r="I10" s="249">
        <v>340816</v>
      </c>
      <c r="J10" s="251">
        <v>160603.85431461158</v>
      </c>
      <c r="K10" s="248">
        <v>137635</v>
      </c>
      <c r="L10" s="246">
        <v>213049</v>
      </c>
      <c r="M10" s="251">
        <v>92894</v>
      </c>
      <c r="N10" s="252">
        <f t="shared" si="0"/>
        <v>1920360.950351838</v>
      </c>
      <c r="O10" s="253">
        <v>1941437</v>
      </c>
      <c r="P10" s="254">
        <f t="shared" si="1"/>
        <v>-1.085590191603536E-2</v>
      </c>
      <c r="Q10" s="255" t="s">
        <v>108</v>
      </c>
      <c r="R10" s="565">
        <f t="shared" si="2"/>
        <v>-21076.049648161978</v>
      </c>
    </row>
    <row r="11" spans="1:18" s="224" customFormat="1" ht="42" customHeight="1" x14ac:dyDescent="0.2">
      <c r="A11" s="244" t="s">
        <v>109</v>
      </c>
      <c r="B11" s="245">
        <v>61127</v>
      </c>
      <c r="C11" s="246">
        <v>68577</v>
      </c>
      <c r="D11" s="247">
        <v>70451</v>
      </c>
      <c r="E11" s="248">
        <v>111808</v>
      </c>
      <c r="F11" s="249">
        <v>170064</v>
      </c>
      <c r="G11" s="250">
        <v>79561</v>
      </c>
      <c r="H11" s="245">
        <v>127769</v>
      </c>
      <c r="I11" s="249">
        <v>113450</v>
      </c>
      <c r="J11" s="251">
        <v>92160</v>
      </c>
      <c r="K11" s="248">
        <v>159007</v>
      </c>
      <c r="L11" s="246">
        <v>101942</v>
      </c>
      <c r="M11" s="251">
        <v>60222</v>
      </c>
      <c r="N11" s="252">
        <f t="shared" si="0"/>
        <v>1216138</v>
      </c>
      <c r="O11" s="253">
        <v>1095832</v>
      </c>
      <c r="P11" s="254">
        <f t="shared" si="1"/>
        <v>0.10978507654457981</v>
      </c>
      <c r="Q11" s="255" t="s">
        <v>110</v>
      </c>
      <c r="R11" s="565">
        <f t="shared" si="2"/>
        <v>120306</v>
      </c>
    </row>
    <row r="12" spans="1:18" s="224" customFormat="1" ht="42" customHeight="1" x14ac:dyDescent="0.2">
      <c r="A12" s="244" t="s">
        <v>111</v>
      </c>
      <c r="B12" s="245">
        <v>99210</v>
      </c>
      <c r="C12" s="246">
        <v>119440</v>
      </c>
      <c r="D12" s="247">
        <v>117523</v>
      </c>
      <c r="E12" s="248">
        <v>162388</v>
      </c>
      <c r="F12" s="249">
        <v>174111</v>
      </c>
      <c r="G12" s="250">
        <v>190696</v>
      </c>
      <c r="H12" s="245">
        <v>127627</v>
      </c>
      <c r="I12" s="249">
        <v>201642</v>
      </c>
      <c r="J12" s="251">
        <v>133235</v>
      </c>
      <c r="K12" s="248">
        <v>165216</v>
      </c>
      <c r="L12" s="246">
        <v>165628</v>
      </c>
      <c r="M12" s="251">
        <v>100591</v>
      </c>
      <c r="N12" s="252">
        <f t="shared" si="0"/>
        <v>1757307</v>
      </c>
      <c r="O12" s="253">
        <v>1810624</v>
      </c>
      <c r="P12" s="254">
        <f t="shared" si="1"/>
        <v>-2.9446754268141806E-2</v>
      </c>
      <c r="Q12" s="255" t="s">
        <v>112</v>
      </c>
      <c r="R12" s="565">
        <f t="shared" si="2"/>
        <v>-53317</v>
      </c>
    </row>
    <row r="13" spans="1:18" s="224" customFormat="1" ht="42" customHeight="1" x14ac:dyDescent="0.2">
      <c r="A13" s="244" t="s">
        <v>113</v>
      </c>
      <c r="B13" s="245">
        <v>1722</v>
      </c>
      <c r="C13" s="246">
        <v>3214</v>
      </c>
      <c r="D13" s="247">
        <v>3516</v>
      </c>
      <c r="E13" s="248">
        <v>5545</v>
      </c>
      <c r="F13" s="249">
        <v>6442</v>
      </c>
      <c r="G13" s="250">
        <v>13414</v>
      </c>
      <c r="H13" s="245">
        <v>11202</v>
      </c>
      <c r="I13" s="249">
        <v>75211</v>
      </c>
      <c r="J13" s="251">
        <v>8828</v>
      </c>
      <c r="K13" s="248">
        <v>7095</v>
      </c>
      <c r="L13" s="246">
        <v>6318</v>
      </c>
      <c r="M13" s="251">
        <v>1476</v>
      </c>
      <c r="N13" s="252">
        <f t="shared" si="0"/>
        <v>143983</v>
      </c>
      <c r="O13" s="253">
        <v>130974</v>
      </c>
      <c r="P13" s="254">
        <f t="shared" si="1"/>
        <v>9.9325056881518492E-2</v>
      </c>
      <c r="Q13" s="255" t="s">
        <v>114</v>
      </c>
      <c r="R13" s="565">
        <f t="shared" si="2"/>
        <v>13009</v>
      </c>
    </row>
    <row r="14" spans="1:18" s="224" customFormat="1" ht="42" customHeight="1" x14ac:dyDescent="0.2">
      <c r="A14" s="244" t="s">
        <v>115</v>
      </c>
      <c r="B14" s="245">
        <v>20114</v>
      </c>
      <c r="C14" s="246">
        <v>23292</v>
      </c>
      <c r="D14" s="247">
        <v>23792</v>
      </c>
      <c r="E14" s="248">
        <v>43858</v>
      </c>
      <c r="F14" s="249">
        <v>54636</v>
      </c>
      <c r="G14" s="250">
        <v>95794</v>
      </c>
      <c r="H14" s="245">
        <v>57920</v>
      </c>
      <c r="I14" s="249">
        <v>89369</v>
      </c>
      <c r="J14" s="251">
        <v>70014</v>
      </c>
      <c r="K14" s="248">
        <v>99599</v>
      </c>
      <c r="L14" s="246">
        <v>94874</v>
      </c>
      <c r="M14" s="251">
        <v>34166</v>
      </c>
      <c r="N14" s="252">
        <f t="shared" si="0"/>
        <v>707428</v>
      </c>
      <c r="O14" s="253">
        <v>547071</v>
      </c>
      <c r="P14" s="254">
        <f t="shared" si="1"/>
        <v>0.29311917465923076</v>
      </c>
      <c r="Q14" s="255" t="s">
        <v>116</v>
      </c>
      <c r="R14" s="565">
        <f t="shared" si="2"/>
        <v>160357</v>
      </c>
    </row>
    <row r="15" spans="1:18" s="224" customFormat="1" ht="42" customHeight="1" x14ac:dyDescent="0.2">
      <c r="A15" s="244" t="s">
        <v>117</v>
      </c>
      <c r="B15" s="258">
        <v>306595</v>
      </c>
      <c r="C15" s="259">
        <v>86966</v>
      </c>
      <c r="D15" s="260">
        <v>94214</v>
      </c>
      <c r="E15" s="261">
        <v>179003</v>
      </c>
      <c r="F15" s="262">
        <v>182305</v>
      </c>
      <c r="G15" s="263">
        <v>153963</v>
      </c>
      <c r="H15" s="258">
        <v>158541</v>
      </c>
      <c r="I15" s="262">
        <v>221837</v>
      </c>
      <c r="J15" s="264">
        <v>152669</v>
      </c>
      <c r="K15" s="261">
        <v>208138</v>
      </c>
      <c r="L15" s="259">
        <v>528847</v>
      </c>
      <c r="M15" s="264">
        <v>78731</v>
      </c>
      <c r="N15" s="265">
        <f t="shared" si="0"/>
        <v>2351809</v>
      </c>
      <c r="O15" s="266">
        <v>2516698</v>
      </c>
      <c r="P15" s="254">
        <f t="shared" si="1"/>
        <v>-6.5517992226321931E-2</v>
      </c>
      <c r="Q15" s="255" t="s">
        <v>118</v>
      </c>
      <c r="R15" s="565">
        <f t="shared" si="2"/>
        <v>-164889</v>
      </c>
    </row>
    <row r="16" spans="1:18" s="224" customFormat="1" ht="42" customHeight="1" x14ac:dyDescent="0.2">
      <c r="A16" s="267" t="s">
        <v>119</v>
      </c>
      <c r="B16" s="268">
        <v>35682</v>
      </c>
      <c r="C16" s="269">
        <v>43268</v>
      </c>
      <c r="D16" s="270">
        <v>49496</v>
      </c>
      <c r="E16" s="271">
        <v>178926</v>
      </c>
      <c r="F16" s="272">
        <v>114556</v>
      </c>
      <c r="G16" s="273">
        <v>59801</v>
      </c>
      <c r="H16" s="268">
        <v>48623</v>
      </c>
      <c r="I16" s="272">
        <v>66337</v>
      </c>
      <c r="J16" s="274">
        <v>63439</v>
      </c>
      <c r="K16" s="271">
        <v>66694</v>
      </c>
      <c r="L16" s="269">
        <v>68435</v>
      </c>
      <c r="M16" s="274">
        <v>36138</v>
      </c>
      <c r="N16" s="275">
        <f t="shared" si="0"/>
        <v>831395</v>
      </c>
      <c r="O16" s="276">
        <v>775909</v>
      </c>
      <c r="P16" s="277">
        <f t="shared" si="1"/>
        <v>7.1510963270177363E-2</v>
      </c>
      <c r="Q16" s="278" t="s">
        <v>120</v>
      </c>
      <c r="R16" s="565">
        <f t="shared" si="2"/>
        <v>55486</v>
      </c>
    </row>
    <row r="17" spans="1:18" s="224" customFormat="1" ht="42" customHeight="1" x14ac:dyDescent="0.2">
      <c r="A17" s="279" t="s">
        <v>121</v>
      </c>
      <c r="B17" s="280">
        <f>SUM(B5:B16)</f>
        <v>1762314</v>
      </c>
      <c r="C17" s="281">
        <f t="shared" ref="C17:M17" si="3">SUM(C5:C16)</f>
        <v>1486679</v>
      </c>
      <c r="D17" s="282">
        <f t="shared" si="3"/>
        <v>1850009</v>
      </c>
      <c r="E17" s="283">
        <f t="shared" si="3"/>
        <v>2885550.1293589594</v>
      </c>
      <c r="F17" s="284">
        <f t="shared" si="3"/>
        <v>2541134.6073248172</v>
      </c>
      <c r="G17" s="285">
        <f t="shared" si="3"/>
        <v>2324685.1971486476</v>
      </c>
      <c r="H17" s="280">
        <f t="shared" si="3"/>
        <v>2138046.162204802</v>
      </c>
      <c r="I17" s="284">
        <f t="shared" si="3"/>
        <v>3844460</v>
      </c>
      <c r="J17" s="286">
        <f t="shared" si="3"/>
        <v>2384084.8543146113</v>
      </c>
      <c r="K17" s="283">
        <f t="shared" si="3"/>
        <v>2486651</v>
      </c>
      <c r="L17" s="281">
        <f t="shared" si="3"/>
        <v>2548975</v>
      </c>
      <c r="M17" s="286">
        <f t="shared" si="3"/>
        <v>1378054</v>
      </c>
      <c r="N17" s="287">
        <f>SUM(N5:N16)</f>
        <v>27630642.950351838</v>
      </c>
      <c r="O17" s="288">
        <v>27319897</v>
      </c>
      <c r="P17" s="289">
        <f>N17/O17-1</f>
        <v>1.1374345604298508E-2</v>
      </c>
      <c r="Q17" s="290" t="s">
        <v>121</v>
      </c>
      <c r="R17" s="565">
        <f t="shared" si="2"/>
        <v>310745.95035183802</v>
      </c>
    </row>
    <row r="18" spans="1:18" s="224" customFormat="1" ht="42" customHeight="1" x14ac:dyDescent="0.2">
      <c r="A18" s="291" t="s">
        <v>122</v>
      </c>
      <c r="B18" s="292">
        <v>210199</v>
      </c>
      <c r="C18" s="293">
        <v>363052</v>
      </c>
      <c r="D18" s="294">
        <v>375158</v>
      </c>
      <c r="E18" s="295">
        <v>613664</v>
      </c>
      <c r="F18" s="296">
        <v>781873</v>
      </c>
      <c r="G18" s="297">
        <v>582724</v>
      </c>
      <c r="H18" s="292">
        <v>483337</v>
      </c>
      <c r="I18" s="296">
        <v>1446068</v>
      </c>
      <c r="J18" s="298">
        <v>541309</v>
      </c>
      <c r="K18" s="295">
        <v>747798</v>
      </c>
      <c r="L18" s="293">
        <v>741505</v>
      </c>
      <c r="M18" s="298">
        <v>492619</v>
      </c>
      <c r="N18" s="240">
        <f t="shared" ref="N18:N26" si="4">SUM(B18:M18)</f>
        <v>7379306</v>
      </c>
      <c r="O18" s="241">
        <v>7035609</v>
      </c>
      <c r="P18" s="299">
        <f>N18/O18-1</f>
        <v>4.8851066055546788E-2</v>
      </c>
      <c r="Q18" s="300" t="s">
        <v>123</v>
      </c>
      <c r="R18" s="565">
        <f t="shared" si="2"/>
        <v>343697</v>
      </c>
    </row>
    <row r="19" spans="1:18" s="224" customFormat="1" ht="42" customHeight="1" x14ac:dyDescent="0.2">
      <c r="A19" s="244" t="s">
        <v>124</v>
      </c>
      <c r="B19" s="245">
        <v>62572</v>
      </c>
      <c r="C19" s="246">
        <v>108558</v>
      </c>
      <c r="D19" s="247">
        <v>87491</v>
      </c>
      <c r="E19" s="248">
        <v>147286</v>
      </c>
      <c r="F19" s="249">
        <v>214130</v>
      </c>
      <c r="G19" s="250">
        <v>196308</v>
      </c>
      <c r="H19" s="245">
        <v>121910</v>
      </c>
      <c r="I19" s="249">
        <v>233427</v>
      </c>
      <c r="J19" s="251">
        <v>135725</v>
      </c>
      <c r="K19" s="248">
        <v>198355</v>
      </c>
      <c r="L19" s="246">
        <v>142918</v>
      </c>
      <c r="M19" s="251">
        <v>66827</v>
      </c>
      <c r="N19" s="252">
        <f t="shared" si="4"/>
        <v>1715507</v>
      </c>
      <c r="O19" s="253">
        <v>1678284</v>
      </c>
      <c r="P19" s="254">
        <f t="shared" ref="P19:P36" si="5">N19/O19-1</f>
        <v>2.2179202089753547E-2</v>
      </c>
      <c r="Q19" s="255" t="s">
        <v>125</v>
      </c>
      <c r="R19" s="565">
        <f t="shared" si="2"/>
        <v>37223</v>
      </c>
    </row>
    <row r="20" spans="1:18" s="224" customFormat="1" ht="42" customHeight="1" x14ac:dyDescent="0.2">
      <c r="A20" s="244" t="s">
        <v>126</v>
      </c>
      <c r="B20" s="245">
        <v>55730</v>
      </c>
      <c r="C20" s="246">
        <v>58690</v>
      </c>
      <c r="D20" s="247">
        <v>65100</v>
      </c>
      <c r="E20" s="248">
        <v>97530</v>
      </c>
      <c r="F20" s="249">
        <v>177530</v>
      </c>
      <c r="G20" s="250">
        <v>502990</v>
      </c>
      <c r="H20" s="245">
        <v>348150</v>
      </c>
      <c r="I20" s="249">
        <v>353500</v>
      </c>
      <c r="J20" s="251">
        <v>106520</v>
      </c>
      <c r="K20" s="248">
        <v>111790</v>
      </c>
      <c r="L20" s="246">
        <v>101360</v>
      </c>
      <c r="M20" s="251">
        <v>46050</v>
      </c>
      <c r="N20" s="252">
        <f t="shared" si="4"/>
        <v>2024940</v>
      </c>
      <c r="O20" s="253">
        <v>2318370</v>
      </c>
      <c r="P20" s="254">
        <f t="shared" si="5"/>
        <v>-0.12656737276621077</v>
      </c>
      <c r="Q20" s="255" t="s">
        <v>127</v>
      </c>
      <c r="R20" s="565">
        <f t="shared" si="2"/>
        <v>-293430</v>
      </c>
    </row>
    <row r="21" spans="1:18" s="224" customFormat="1" ht="42" customHeight="1" x14ac:dyDescent="0.2">
      <c r="A21" s="244" t="s">
        <v>128</v>
      </c>
      <c r="B21" s="245">
        <v>5995</v>
      </c>
      <c r="C21" s="246">
        <v>27339</v>
      </c>
      <c r="D21" s="247">
        <v>9219</v>
      </c>
      <c r="E21" s="248">
        <v>15070</v>
      </c>
      <c r="F21" s="249">
        <v>17727</v>
      </c>
      <c r="G21" s="250">
        <v>16443</v>
      </c>
      <c r="H21" s="245">
        <v>13857</v>
      </c>
      <c r="I21" s="249">
        <v>205203</v>
      </c>
      <c r="J21" s="251">
        <v>192528</v>
      </c>
      <c r="K21" s="248">
        <v>35482</v>
      </c>
      <c r="L21" s="246">
        <v>21579</v>
      </c>
      <c r="M21" s="251">
        <v>6947</v>
      </c>
      <c r="N21" s="252">
        <f t="shared" si="4"/>
        <v>567389</v>
      </c>
      <c r="O21" s="253">
        <v>554070</v>
      </c>
      <c r="P21" s="254">
        <f t="shared" si="5"/>
        <v>2.4038478892558723E-2</v>
      </c>
      <c r="Q21" s="255" t="s">
        <v>129</v>
      </c>
      <c r="R21" s="565">
        <f t="shared" si="2"/>
        <v>13319</v>
      </c>
    </row>
    <row r="22" spans="1:18" s="224" customFormat="1" ht="42" customHeight="1" x14ac:dyDescent="0.2">
      <c r="A22" s="244" t="s">
        <v>130</v>
      </c>
      <c r="B22" s="245">
        <v>7887</v>
      </c>
      <c r="C22" s="246">
        <v>6465</v>
      </c>
      <c r="D22" s="247">
        <v>6046</v>
      </c>
      <c r="E22" s="248">
        <v>49306</v>
      </c>
      <c r="F22" s="249">
        <v>73831</v>
      </c>
      <c r="G22" s="250">
        <v>29561</v>
      </c>
      <c r="H22" s="245">
        <v>16864</v>
      </c>
      <c r="I22" s="249">
        <v>52460</v>
      </c>
      <c r="J22" s="251">
        <v>23957</v>
      </c>
      <c r="K22" s="248">
        <v>37764</v>
      </c>
      <c r="L22" s="246">
        <v>35796</v>
      </c>
      <c r="M22" s="251">
        <v>5936</v>
      </c>
      <c r="N22" s="252">
        <f t="shared" si="4"/>
        <v>345873</v>
      </c>
      <c r="O22" s="253">
        <v>298693</v>
      </c>
      <c r="P22" s="254">
        <f t="shared" si="5"/>
        <v>0.15795482317965259</v>
      </c>
      <c r="Q22" s="255" t="s">
        <v>131</v>
      </c>
      <c r="R22" s="565">
        <f t="shared" si="2"/>
        <v>47180</v>
      </c>
    </row>
    <row r="23" spans="1:18" s="224" customFormat="1" ht="42" customHeight="1" x14ac:dyDescent="0.2">
      <c r="A23" s="244" t="s">
        <v>132</v>
      </c>
      <c r="B23" s="245">
        <v>86296</v>
      </c>
      <c r="C23" s="246">
        <v>99918</v>
      </c>
      <c r="D23" s="247">
        <v>119961</v>
      </c>
      <c r="E23" s="248">
        <v>155492</v>
      </c>
      <c r="F23" s="249">
        <v>182118</v>
      </c>
      <c r="G23" s="250">
        <v>221619</v>
      </c>
      <c r="H23" s="245">
        <v>158567</v>
      </c>
      <c r="I23" s="249">
        <v>146888</v>
      </c>
      <c r="J23" s="251">
        <v>131738</v>
      </c>
      <c r="K23" s="248">
        <v>149863</v>
      </c>
      <c r="L23" s="246">
        <v>127721</v>
      </c>
      <c r="M23" s="251">
        <v>92558</v>
      </c>
      <c r="N23" s="252">
        <f t="shared" si="4"/>
        <v>1672739</v>
      </c>
      <c r="O23" s="253">
        <v>1589788</v>
      </c>
      <c r="P23" s="254">
        <f t="shared" si="5"/>
        <v>5.2177397237870737E-2</v>
      </c>
      <c r="Q23" s="255" t="s">
        <v>133</v>
      </c>
      <c r="R23" s="565">
        <f t="shared" si="2"/>
        <v>82951</v>
      </c>
    </row>
    <row r="24" spans="1:18" s="224" customFormat="1" ht="42" customHeight="1" x14ac:dyDescent="0.2">
      <c r="A24" s="244" t="s">
        <v>134</v>
      </c>
      <c r="B24" s="245">
        <v>41136</v>
      </c>
      <c r="C24" s="246">
        <v>46530.5</v>
      </c>
      <c r="D24" s="247">
        <v>54237</v>
      </c>
      <c r="E24" s="248">
        <v>75108.5</v>
      </c>
      <c r="F24" s="249">
        <v>80972.5</v>
      </c>
      <c r="G24" s="250">
        <v>71006</v>
      </c>
      <c r="H24" s="245">
        <v>68139</v>
      </c>
      <c r="I24" s="249">
        <v>74341.5</v>
      </c>
      <c r="J24" s="251">
        <v>73468.5</v>
      </c>
      <c r="K24" s="248">
        <v>82109.5</v>
      </c>
      <c r="L24" s="246">
        <v>74677</v>
      </c>
      <c r="M24" s="251">
        <v>48986</v>
      </c>
      <c r="N24" s="252">
        <f t="shared" si="4"/>
        <v>790712</v>
      </c>
      <c r="O24" s="253">
        <v>766454</v>
      </c>
      <c r="P24" s="254">
        <f t="shared" si="5"/>
        <v>3.1649648902608574E-2</v>
      </c>
      <c r="Q24" s="255" t="s">
        <v>135</v>
      </c>
      <c r="R24" s="565">
        <f t="shared" si="2"/>
        <v>24258</v>
      </c>
    </row>
    <row r="25" spans="1:18" s="224" customFormat="1" ht="42" customHeight="1" x14ac:dyDescent="0.2">
      <c r="A25" s="244" t="s">
        <v>136</v>
      </c>
      <c r="B25" s="245">
        <v>3681</v>
      </c>
      <c r="C25" s="246">
        <v>6948</v>
      </c>
      <c r="D25" s="247">
        <v>9610</v>
      </c>
      <c r="E25" s="248">
        <v>15293</v>
      </c>
      <c r="F25" s="249">
        <v>18331</v>
      </c>
      <c r="G25" s="250">
        <v>15047</v>
      </c>
      <c r="H25" s="245">
        <v>15522</v>
      </c>
      <c r="I25" s="249">
        <v>36529</v>
      </c>
      <c r="J25" s="251">
        <v>15915</v>
      </c>
      <c r="K25" s="248">
        <v>17108</v>
      </c>
      <c r="L25" s="246">
        <v>12032</v>
      </c>
      <c r="M25" s="251">
        <v>3876</v>
      </c>
      <c r="N25" s="252">
        <f t="shared" si="4"/>
        <v>169892</v>
      </c>
      <c r="O25" s="253">
        <v>182417</v>
      </c>
      <c r="P25" s="254">
        <f t="shared" si="5"/>
        <v>-6.8661363798330211E-2</v>
      </c>
      <c r="Q25" s="255" t="s">
        <v>137</v>
      </c>
      <c r="R25" s="565">
        <f t="shared" si="2"/>
        <v>-12525</v>
      </c>
    </row>
    <row r="26" spans="1:18" s="224" customFormat="1" ht="42" customHeight="1" x14ac:dyDescent="0.2">
      <c r="A26" s="244" t="s">
        <v>138</v>
      </c>
      <c r="B26" s="245">
        <v>6757</v>
      </c>
      <c r="C26" s="246">
        <v>9109</v>
      </c>
      <c r="D26" s="247">
        <v>13979</v>
      </c>
      <c r="E26" s="248">
        <v>20181</v>
      </c>
      <c r="F26" s="249">
        <v>22886</v>
      </c>
      <c r="G26" s="250">
        <v>24788</v>
      </c>
      <c r="H26" s="245">
        <v>28314</v>
      </c>
      <c r="I26" s="249">
        <v>26015</v>
      </c>
      <c r="J26" s="251">
        <v>21062</v>
      </c>
      <c r="K26" s="248">
        <v>23988</v>
      </c>
      <c r="L26" s="246">
        <v>22844</v>
      </c>
      <c r="M26" s="251">
        <v>9943</v>
      </c>
      <c r="N26" s="252">
        <f t="shared" si="4"/>
        <v>229866</v>
      </c>
      <c r="O26" s="253">
        <v>194788</v>
      </c>
      <c r="P26" s="277">
        <f t="shared" si="5"/>
        <v>0.18008296198944485</v>
      </c>
      <c r="Q26" s="255" t="s">
        <v>139</v>
      </c>
      <c r="R26" s="565">
        <f t="shared" si="2"/>
        <v>35078</v>
      </c>
    </row>
    <row r="27" spans="1:18" s="224" customFormat="1" ht="42" customHeight="1" x14ac:dyDescent="0.2">
      <c r="A27" s="279" t="s">
        <v>140</v>
      </c>
      <c r="B27" s="280">
        <f t="shared" ref="B27:M27" si="6">SUM(B18:B26)</f>
        <v>480253</v>
      </c>
      <c r="C27" s="281">
        <f t="shared" si="6"/>
        <v>726609.5</v>
      </c>
      <c r="D27" s="282">
        <f t="shared" si="6"/>
        <v>740801</v>
      </c>
      <c r="E27" s="283">
        <f t="shared" si="6"/>
        <v>1188930.5</v>
      </c>
      <c r="F27" s="284">
        <f t="shared" si="6"/>
        <v>1569398.5</v>
      </c>
      <c r="G27" s="285">
        <f t="shared" si="6"/>
        <v>1660486</v>
      </c>
      <c r="H27" s="280">
        <f t="shared" si="6"/>
        <v>1254660</v>
      </c>
      <c r="I27" s="284">
        <f t="shared" si="6"/>
        <v>2574431.5</v>
      </c>
      <c r="J27" s="286">
        <f t="shared" si="6"/>
        <v>1242222.5</v>
      </c>
      <c r="K27" s="283">
        <f t="shared" si="6"/>
        <v>1404257.5</v>
      </c>
      <c r="L27" s="281">
        <f t="shared" si="6"/>
        <v>1280432</v>
      </c>
      <c r="M27" s="286">
        <f t="shared" si="6"/>
        <v>773742</v>
      </c>
      <c r="N27" s="301">
        <f>SUM(N18:N26)</f>
        <v>14896224</v>
      </c>
      <c r="O27" s="302">
        <v>14618473</v>
      </c>
      <c r="P27" s="289">
        <f>N27/O27-1</f>
        <v>1.9000000889285662E-2</v>
      </c>
      <c r="Q27" s="290" t="s">
        <v>140</v>
      </c>
      <c r="R27" s="565">
        <f t="shared" si="2"/>
        <v>277751</v>
      </c>
    </row>
    <row r="28" spans="1:18" s="224" customFormat="1" ht="42" customHeight="1" x14ac:dyDescent="0.2">
      <c r="A28" s="291" t="s">
        <v>141</v>
      </c>
      <c r="B28" s="292">
        <v>72834</v>
      </c>
      <c r="C28" s="293">
        <v>150101</v>
      </c>
      <c r="D28" s="294">
        <v>98695</v>
      </c>
      <c r="E28" s="295">
        <v>104662</v>
      </c>
      <c r="F28" s="296">
        <v>137000</v>
      </c>
      <c r="G28" s="297">
        <v>112255</v>
      </c>
      <c r="H28" s="292">
        <v>201287</v>
      </c>
      <c r="I28" s="296">
        <v>375529</v>
      </c>
      <c r="J28" s="298">
        <v>275701</v>
      </c>
      <c r="K28" s="295">
        <v>329236</v>
      </c>
      <c r="L28" s="293">
        <v>212187</v>
      </c>
      <c r="M28" s="298">
        <v>59898</v>
      </c>
      <c r="N28" s="240">
        <f>SUM(B28:M28)</f>
        <v>2129385</v>
      </c>
      <c r="O28" s="241">
        <v>1736269</v>
      </c>
      <c r="P28" s="254">
        <f t="shared" si="5"/>
        <v>0.22641422498472297</v>
      </c>
      <c r="Q28" s="300" t="s">
        <v>142</v>
      </c>
      <c r="R28" s="565">
        <f t="shared" si="2"/>
        <v>393116</v>
      </c>
    </row>
    <row r="29" spans="1:18" s="224" customFormat="1" ht="42" customHeight="1" x14ac:dyDescent="0.2">
      <c r="A29" s="244" t="s">
        <v>143</v>
      </c>
      <c r="B29" s="245">
        <v>50244</v>
      </c>
      <c r="C29" s="246">
        <v>71780</v>
      </c>
      <c r="D29" s="247">
        <v>58600</v>
      </c>
      <c r="E29" s="248">
        <v>114146</v>
      </c>
      <c r="F29" s="249">
        <v>216268</v>
      </c>
      <c r="G29" s="250">
        <v>122884</v>
      </c>
      <c r="H29" s="245">
        <v>97474</v>
      </c>
      <c r="I29" s="249">
        <v>151438</v>
      </c>
      <c r="J29" s="251">
        <v>141815</v>
      </c>
      <c r="K29" s="248">
        <v>178520</v>
      </c>
      <c r="L29" s="246">
        <v>137687</v>
      </c>
      <c r="M29" s="251">
        <v>63752</v>
      </c>
      <c r="N29" s="252">
        <f>SUM(B29:M29)</f>
        <v>1404608</v>
      </c>
      <c r="O29" s="253">
        <v>1486090</v>
      </c>
      <c r="P29" s="254">
        <f t="shared" si="5"/>
        <v>-5.482978823624407E-2</v>
      </c>
      <c r="Q29" s="255" t="s">
        <v>144</v>
      </c>
      <c r="R29" s="565">
        <f t="shared" si="2"/>
        <v>-81482</v>
      </c>
    </row>
    <row r="30" spans="1:18" s="224" customFormat="1" ht="42" customHeight="1" x14ac:dyDescent="0.2">
      <c r="A30" s="244" t="s">
        <v>145</v>
      </c>
      <c r="B30" s="245">
        <v>544260</v>
      </c>
      <c r="C30" s="246">
        <v>682760</v>
      </c>
      <c r="D30" s="247">
        <v>534530</v>
      </c>
      <c r="E30" s="248">
        <v>189318</v>
      </c>
      <c r="F30" s="249">
        <v>120298</v>
      </c>
      <c r="G30" s="250">
        <v>78770</v>
      </c>
      <c r="H30" s="245">
        <v>175620</v>
      </c>
      <c r="I30" s="249">
        <v>154740</v>
      </c>
      <c r="J30" s="251">
        <v>109010</v>
      </c>
      <c r="K30" s="248">
        <v>150840</v>
      </c>
      <c r="L30" s="246">
        <v>102100</v>
      </c>
      <c r="M30" s="251">
        <v>281640</v>
      </c>
      <c r="N30" s="252">
        <f>SUM(B30:M30)</f>
        <v>3123886</v>
      </c>
      <c r="O30" s="253">
        <v>3186540</v>
      </c>
      <c r="P30" s="254">
        <f t="shared" si="5"/>
        <v>-1.9662078618187806E-2</v>
      </c>
      <c r="Q30" s="255" t="s">
        <v>146</v>
      </c>
      <c r="R30" s="565">
        <f t="shared" si="2"/>
        <v>-62654</v>
      </c>
    </row>
    <row r="31" spans="1:18" s="224" customFormat="1" ht="42" customHeight="1" x14ac:dyDescent="0.2">
      <c r="A31" s="244" t="s">
        <v>147</v>
      </c>
      <c r="B31" s="245">
        <v>393580</v>
      </c>
      <c r="C31" s="246">
        <v>481730</v>
      </c>
      <c r="D31" s="247">
        <v>424730</v>
      </c>
      <c r="E31" s="248">
        <v>140060</v>
      </c>
      <c r="F31" s="249">
        <v>136540</v>
      </c>
      <c r="G31" s="250">
        <v>112660</v>
      </c>
      <c r="H31" s="245">
        <v>200740</v>
      </c>
      <c r="I31" s="249">
        <v>245420</v>
      </c>
      <c r="J31" s="251">
        <v>153020</v>
      </c>
      <c r="K31" s="248">
        <v>265460</v>
      </c>
      <c r="L31" s="246">
        <v>153270</v>
      </c>
      <c r="M31" s="251">
        <v>163250</v>
      </c>
      <c r="N31" s="252">
        <f>SUM(B31:M31)</f>
        <v>2870460</v>
      </c>
      <c r="O31" s="253">
        <v>2910030</v>
      </c>
      <c r="P31" s="254">
        <f t="shared" si="5"/>
        <v>-1.3597797960845814E-2</v>
      </c>
      <c r="Q31" s="255" t="s">
        <v>148</v>
      </c>
      <c r="R31" s="565">
        <f t="shared" si="2"/>
        <v>-39570</v>
      </c>
    </row>
    <row r="32" spans="1:18" s="224" customFormat="1" ht="42" customHeight="1" x14ac:dyDescent="0.2">
      <c r="A32" s="267" t="s">
        <v>149</v>
      </c>
      <c r="B32" s="268">
        <v>25420</v>
      </c>
      <c r="C32" s="269">
        <v>21257</v>
      </c>
      <c r="D32" s="270">
        <v>31392</v>
      </c>
      <c r="E32" s="271">
        <v>5350</v>
      </c>
      <c r="F32" s="272">
        <v>9670</v>
      </c>
      <c r="G32" s="273">
        <v>9120</v>
      </c>
      <c r="H32" s="268">
        <v>22010</v>
      </c>
      <c r="I32" s="272">
        <v>70560</v>
      </c>
      <c r="J32" s="274">
        <v>10240</v>
      </c>
      <c r="K32" s="271">
        <v>11300</v>
      </c>
      <c r="L32" s="269">
        <v>8290</v>
      </c>
      <c r="M32" s="274">
        <v>10224</v>
      </c>
      <c r="N32" s="275">
        <f>SUM(B32:M32)</f>
        <v>234833</v>
      </c>
      <c r="O32" s="276">
        <v>246231</v>
      </c>
      <c r="P32" s="254">
        <f t="shared" si="5"/>
        <v>-4.6289866020119308E-2</v>
      </c>
      <c r="Q32" s="278" t="s">
        <v>150</v>
      </c>
      <c r="R32" s="565">
        <f t="shared" si="2"/>
        <v>-11398</v>
      </c>
    </row>
    <row r="33" spans="1:18" s="224" customFormat="1" ht="42" customHeight="1" x14ac:dyDescent="0.2">
      <c r="A33" s="279" t="s">
        <v>151</v>
      </c>
      <c r="B33" s="280">
        <f t="shared" ref="B33:M33" si="7">SUM(B28:B32)</f>
        <v>1086338</v>
      </c>
      <c r="C33" s="281">
        <f t="shared" si="7"/>
        <v>1407628</v>
      </c>
      <c r="D33" s="282">
        <f t="shared" si="7"/>
        <v>1147947</v>
      </c>
      <c r="E33" s="283">
        <f t="shared" si="7"/>
        <v>553536</v>
      </c>
      <c r="F33" s="284">
        <f t="shared" si="7"/>
        <v>619776</v>
      </c>
      <c r="G33" s="285">
        <f t="shared" si="7"/>
        <v>435689</v>
      </c>
      <c r="H33" s="280">
        <f t="shared" si="7"/>
        <v>697131</v>
      </c>
      <c r="I33" s="284">
        <f t="shared" si="7"/>
        <v>997687</v>
      </c>
      <c r="J33" s="286">
        <f t="shared" si="7"/>
        <v>689786</v>
      </c>
      <c r="K33" s="283">
        <f t="shared" si="7"/>
        <v>935356</v>
      </c>
      <c r="L33" s="281">
        <f t="shared" si="7"/>
        <v>613534</v>
      </c>
      <c r="M33" s="286">
        <f t="shared" si="7"/>
        <v>578764</v>
      </c>
      <c r="N33" s="301">
        <f>SUM(N28:N32)</f>
        <v>9763172</v>
      </c>
      <c r="O33" s="302">
        <v>9565160</v>
      </c>
      <c r="P33" s="289">
        <f>N33/O33-1</f>
        <v>2.0701378753727129E-2</v>
      </c>
      <c r="Q33" s="290" t="s">
        <v>151</v>
      </c>
      <c r="R33" s="565">
        <f t="shared" si="2"/>
        <v>198012</v>
      </c>
    </row>
    <row r="34" spans="1:18" s="224" customFormat="1" ht="42" customHeight="1" x14ac:dyDescent="0.2">
      <c r="A34" s="291" t="s">
        <v>152</v>
      </c>
      <c r="B34" s="292">
        <v>75620</v>
      </c>
      <c r="C34" s="293">
        <v>105170</v>
      </c>
      <c r="D34" s="294">
        <v>126672</v>
      </c>
      <c r="E34" s="295">
        <v>653993</v>
      </c>
      <c r="F34" s="296">
        <v>240983</v>
      </c>
      <c r="G34" s="297">
        <v>220394</v>
      </c>
      <c r="H34" s="292">
        <v>519233</v>
      </c>
      <c r="I34" s="296">
        <v>528730</v>
      </c>
      <c r="J34" s="298">
        <v>208520</v>
      </c>
      <c r="K34" s="295">
        <v>263822</v>
      </c>
      <c r="L34" s="293">
        <v>160503</v>
      </c>
      <c r="M34" s="298">
        <v>79514</v>
      </c>
      <c r="N34" s="240">
        <f>SUM(B34:M34)</f>
        <v>3183154</v>
      </c>
      <c r="O34" s="241">
        <v>3221665</v>
      </c>
      <c r="P34" s="254">
        <f t="shared" si="5"/>
        <v>-1.1953756830707096E-2</v>
      </c>
      <c r="Q34" s="300" t="s">
        <v>153</v>
      </c>
      <c r="R34" s="565">
        <f t="shared" si="2"/>
        <v>-38511</v>
      </c>
    </row>
    <row r="35" spans="1:18" s="224" customFormat="1" ht="42" customHeight="1" x14ac:dyDescent="0.2">
      <c r="A35" s="244" t="s">
        <v>154</v>
      </c>
      <c r="B35" s="245">
        <v>73620</v>
      </c>
      <c r="C35" s="246">
        <v>74720</v>
      </c>
      <c r="D35" s="247">
        <v>111530</v>
      </c>
      <c r="E35" s="248">
        <v>130060</v>
      </c>
      <c r="F35" s="249">
        <v>158360</v>
      </c>
      <c r="G35" s="250">
        <v>122010</v>
      </c>
      <c r="H35" s="245">
        <v>202620</v>
      </c>
      <c r="I35" s="249">
        <v>337390</v>
      </c>
      <c r="J35" s="251">
        <v>151140</v>
      </c>
      <c r="K35" s="248">
        <v>160640</v>
      </c>
      <c r="L35" s="246">
        <v>128360</v>
      </c>
      <c r="M35" s="251">
        <v>81190</v>
      </c>
      <c r="N35" s="252">
        <f>SUM(B35:M35)</f>
        <v>1731640</v>
      </c>
      <c r="O35" s="253">
        <v>1738430</v>
      </c>
      <c r="P35" s="254">
        <f t="shared" si="5"/>
        <v>-3.9058230702415653E-3</v>
      </c>
      <c r="Q35" s="255" t="s">
        <v>155</v>
      </c>
      <c r="R35" s="565">
        <f t="shared" si="2"/>
        <v>-6790</v>
      </c>
    </row>
    <row r="36" spans="1:18" s="224" customFormat="1" ht="42" customHeight="1" x14ac:dyDescent="0.2">
      <c r="A36" s="267" t="s">
        <v>156</v>
      </c>
      <c r="B36" s="268">
        <v>392450</v>
      </c>
      <c r="C36" s="269">
        <v>454550</v>
      </c>
      <c r="D36" s="270">
        <v>310790</v>
      </c>
      <c r="E36" s="271">
        <v>331830</v>
      </c>
      <c r="F36" s="272">
        <v>464940</v>
      </c>
      <c r="G36" s="273">
        <v>382670</v>
      </c>
      <c r="H36" s="268">
        <v>509920</v>
      </c>
      <c r="I36" s="272">
        <v>746860</v>
      </c>
      <c r="J36" s="274">
        <v>410100</v>
      </c>
      <c r="K36" s="271">
        <v>499860</v>
      </c>
      <c r="L36" s="269">
        <v>420220</v>
      </c>
      <c r="M36" s="274">
        <v>255020</v>
      </c>
      <c r="N36" s="275">
        <f>SUM(B36:M36)</f>
        <v>5179210</v>
      </c>
      <c r="O36" s="276">
        <v>5078870</v>
      </c>
      <c r="P36" s="254">
        <f t="shared" si="5"/>
        <v>1.975636312801865E-2</v>
      </c>
      <c r="Q36" s="278" t="s">
        <v>157</v>
      </c>
      <c r="R36" s="565">
        <f t="shared" si="2"/>
        <v>100340</v>
      </c>
    </row>
    <row r="37" spans="1:18" s="224" customFormat="1" ht="42" customHeight="1" x14ac:dyDescent="0.2">
      <c r="A37" s="279" t="s">
        <v>158</v>
      </c>
      <c r="B37" s="280">
        <f t="shared" ref="B37:M37" si="8">SUM(B34:B36)</f>
        <v>541690</v>
      </c>
      <c r="C37" s="281">
        <f t="shared" si="8"/>
        <v>634440</v>
      </c>
      <c r="D37" s="282">
        <f t="shared" si="8"/>
        <v>548992</v>
      </c>
      <c r="E37" s="283">
        <f t="shared" si="8"/>
        <v>1115883</v>
      </c>
      <c r="F37" s="284">
        <f t="shared" si="8"/>
        <v>864283</v>
      </c>
      <c r="G37" s="285">
        <f t="shared" si="8"/>
        <v>725074</v>
      </c>
      <c r="H37" s="280">
        <f t="shared" si="8"/>
        <v>1231773</v>
      </c>
      <c r="I37" s="284">
        <f t="shared" si="8"/>
        <v>1612980</v>
      </c>
      <c r="J37" s="286">
        <f t="shared" si="8"/>
        <v>769760</v>
      </c>
      <c r="K37" s="283">
        <f t="shared" si="8"/>
        <v>924322</v>
      </c>
      <c r="L37" s="281">
        <f t="shared" si="8"/>
        <v>709083</v>
      </c>
      <c r="M37" s="286">
        <f t="shared" si="8"/>
        <v>415724</v>
      </c>
      <c r="N37" s="301">
        <f>SUM(N34:N36)</f>
        <v>10094004</v>
      </c>
      <c r="O37" s="302">
        <v>10038965</v>
      </c>
      <c r="P37" s="289">
        <f>N37/O37-1</f>
        <v>5.4825372934361738E-3</v>
      </c>
      <c r="Q37" s="290" t="s">
        <v>158</v>
      </c>
      <c r="R37" s="565">
        <f t="shared" si="2"/>
        <v>55039</v>
      </c>
    </row>
    <row r="38" spans="1:18" s="224" customFormat="1" ht="42" customHeight="1" thickBot="1" x14ac:dyDescent="0.25">
      <c r="A38" s="303" t="s">
        <v>159</v>
      </c>
      <c r="B38" s="304">
        <v>8652</v>
      </c>
      <c r="C38" s="305">
        <v>6439</v>
      </c>
      <c r="D38" s="306">
        <v>18894</v>
      </c>
      <c r="E38" s="307">
        <v>69476</v>
      </c>
      <c r="F38" s="308">
        <v>99988</v>
      </c>
      <c r="G38" s="309">
        <v>109670</v>
      </c>
      <c r="H38" s="304">
        <v>113575.72378218413</v>
      </c>
      <c r="I38" s="308">
        <v>232212.13868930619</v>
      </c>
      <c r="J38" s="310">
        <v>105483.84580942488</v>
      </c>
      <c r="K38" s="307">
        <v>109437</v>
      </c>
      <c r="L38" s="305">
        <v>91160</v>
      </c>
      <c r="M38" s="310">
        <v>14141</v>
      </c>
      <c r="N38" s="311">
        <f>SUM(B38:M38)</f>
        <v>979128.70828091516</v>
      </c>
      <c r="O38" s="312">
        <v>858045</v>
      </c>
      <c r="P38" s="313">
        <f>N38/O38-1</f>
        <v>0.141115801946186</v>
      </c>
      <c r="Q38" s="314" t="s">
        <v>160</v>
      </c>
      <c r="R38" s="565">
        <f t="shared" si="2"/>
        <v>121083.70828091516</v>
      </c>
    </row>
    <row r="39" spans="1:18" s="224" customFormat="1" ht="42" customHeight="1" thickTop="1" thickBot="1" x14ac:dyDescent="0.25">
      <c r="A39" s="315" t="s">
        <v>161</v>
      </c>
      <c r="B39" s="316">
        <f t="shared" ref="B39:M39" si="9">SUM(B17,B27,B33,B37,B38)</f>
        <v>3879247</v>
      </c>
      <c r="C39" s="317">
        <f t="shared" si="9"/>
        <v>4261795.5</v>
      </c>
      <c r="D39" s="318">
        <f t="shared" si="9"/>
        <v>4306643</v>
      </c>
      <c r="E39" s="319">
        <f t="shared" si="9"/>
        <v>5813375.6293589594</v>
      </c>
      <c r="F39" s="320">
        <f t="shared" si="9"/>
        <v>5694580.1073248172</v>
      </c>
      <c r="G39" s="321">
        <f t="shared" si="9"/>
        <v>5255604.1971486472</v>
      </c>
      <c r="H39" s="322">
        <f t="shared" si="9"/>
        <v>5435185.8859869866</v>
      </c>
      <c r="I39" s="320">
        <f t="shared" si="9"/>
        <v>9261770.6386893056</v>
      </c>
      <c r="J39" s="323">
        <f t="shared" si="9"/>
        <v>5191337.2001240365</v>
      </c>
      <c r="K39" s="319">
        <f t="shared" si="9"/>
        <v>5860023.5</v>
      </c>
      <c r="L39" s="317">
        <f t="shared" si="9"/>
        <v>5243184</v>
      </c>
      <c r="M39" s="323">
        <f t="shared" si="9"/>
        <v>3160425</v>
      </c>
      <c r="N39" s="324">
        <f>SUM(N17,N27,N33,N37,N38)</f>
        <v>63363171.658632748</v>
      </c>
      <c r="O39" s="325">
        <v>62400540</v>
      </c>
      <c r="P39" s="326">
        <f>N39/O39-1</f>
        <v>1.5426655901259023E-2</v>
      </c>
      <c r="Q39" s="327" t="s">
        <v>161</v>
      </c>
      <c r="R39" s="565">
        <f>N39-O39</f>
        <v>962631.65863274783</v>
      </c>
    </row>
    <row r="40" spans="1:18" s="224" customFormat="1" ht="18.75" x14ac:dyDescent="0.2">
      <c r="A40" s="328"/>
      <c r="B40" s="329"/>
      <c r="C40" s="329"/>
      <c r="D40" s="329"/>
      <c r="E40" s="329"/>
      <c r="F40" s="329"/>
      <c r="G40" s="329"/>
      <c r="H40" s="330"/>
      <c r="I40" s="329"/>
      <c r="J40" s="329"/>
      <c r="K40" s="329"/>
      <c r="L40" s="329"/>
      <c r="M40" s="329"/>
      <c r="N40" s="331"/>
      <c r="O40" s="332"/>
      <c r="P40" s="333"/>
      <c r="Q40" s="328"/>
      <c r="R40" s="565"/>
    </row>
  </sheetData>
  <mergeCells count="8">
    <mergeCell ref="P3:P4"/>
    <mergeCell ref="Q3:Q4"/>
    <mergeCell ref="N2:O2"/>
    <mergeCell ref="A3:A4"/>
    <mergeCell ref="B3:G3"/>
    <mergeCell ref="H3:M3"/>
    <mergeCell ref="N3:N4"/>
    <mergeCell ref="O3:O4"/>
  </mergeCells>
  <phoneticPr fontId="2"/>
  <printOptions horizontalCentered="1"/>
  <pageMargins left="7.874015748031496E-2" right="7.874015748031496E-2" top="0.59055118110236227" bottom="0.55118110236220474" header="0.31496062992125984" footer="0.15748031496062992"/>
  <pageSetup paperSize="9" scale="50" firstPageNumber="48" fitToWidth="0" pageOrder="overThenDown" orientation="portrait" useFirstPageNumber="1" r:id="rId1"/>
  <headerFooter differentFirst="1" alignWithMargins="0">
    <oddFooter>&amp;C&amp;"ＭＳ Ｐ明朝,標準"&amp;22- 39　-</oddFooter>
    <firstFooter>&amp;C&amp;"ＭＳ Ｐ明朝,標準"&amp;22- 38 -</first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C828-1662-4803-9979-FBD723223CBA}">
  <sheetPr>
    <pageSetUpPr fitToPage="1"/>
  </sheetPr>
  <dimension ref="A1:R42"/>
  <sheetViews>
    <sheetView showGridLines="0" view="pageBreakPreview" zoomScale="70" zoomScaleNormal="70" zoomScaleSheetLayoutView="70" workbookViewId="0">
      <pane xSplit="1" ySplit="4" topLeftCell="B5" activePane="bottomRight" state="frozen"/>
      <selection pane="topRight"/>
      <selection pane="bottomLeft"/>
      <selection pane="bottomRight" activeCell="J4" sqref="J4:J39"/>
    </sheetView>
  </sheetViews>
  <sheetFormatPr defaultColWidth="7" defaultRowHeight="12" x14ac:dyDescent="0.15"/>
  <cols>
    <col min="1" max="1" width="12.875" style="339" customWidth="1"/>
    <col min="2" max="8" width="14.125" style="339" customWidth="1"/>
    <col min="9" max="9" width="16.625" style="339" bestFit="1" customWidth="1"/>
    <col min="10" max="10" width="21.875" style="339" customWidth="1"/>
    <col min="11" max="16384" width="7" style="339"/>
  </cols>
  <sheetData>
    <row r="1" spans="1:10" s="337" customFormat="1" ht="32.25" x14ac:dyDescent="0.15">
      <c r="A1" s="335" t="s">
        <v>162</v>
      </c>
      <c r="B1" s="336"/>
      <c r="C1" s="336"/>
      <c r="D1" s="336"/>
      <c r="E1" s="336"/>
      <c r="F1" s="336"/>
      <c r="G1" s="336"/>
      <c r="H1" s="336"/>
      <c r="I1" s="336"/>
    </row>
    <row r="2" spans="1:10" s="337" customFormat="1" ht="17.25" customHeight="1" x14ac:dyDescent="0.15">
      <c r="A2" s="338"/>
    </row>
    <row r="3" spans="1:10" ht="27" customHeight="1" x14ac:dyDescent="0.15">
      <c r="I3" s="340" t="s">
        <v>163</v>
      </c>
    </row>
    <row r="4" spans="1:10" s="346" customFormat="1" ht="35.1" customHeight="1" thickBot="1" x14ac:dyDescent="0.2">
      <c r="A4" s="341" t="s">
        <v>164</v>
      </c>
      <c r="B4" s="342" t="s">
        <v>165</v>
      </c>
      <c r="C4" s="343" t="s">
        <v>166</v>
      </c>
      <c r="D4" s="343" t="s">
        <v>167</v>
      </c>
      <c r="E4" s="344" t="s">
        <v>44</v>
      </c>
      <c r="F4" s="343" t="s">
        <v>168</v>
      </c>
      <c r="G4" s="343" t="s">
        <v>169</v>
      </c>
      <c r="H4" s="343" t="s">
        <v>170</v>
      </c>
      <c r="I4" s="345" t="s">
        <v>171</v>
      </c>
      <c r="J4" s="576"/>
    </row>
    <row r="5" spans="1:10" s="351" customFormat="1" ht="31.5" customHeight="1" thickTop="1" x14ac:dyDescent="0.15">
      <c r="A5" s="347" t="s">
        <v>172</v>
      </c>
      <c r="B5" s="348">
        <v>51990</v>
      </c>
      <c r="C5" s="349">
        <v>71354</v>
      </c>
      <c r="D5" s="349">
        <v>286267</v>
      </c>
      <c r="E5" s="349">
        <v>99377</v>
      </c>
      <c r="F5" s="349">
        <v>744797</v>
      </c>
      <c r="G5" s="349">
        <v>0</v>
      </c>
      <c r="H5" s="349">
        <v>204348</v>
      </c>
      <c r="I5" s="350">
        <f>SUM(B5:H5)</f>
        <v>1458133</v>
      </c>
      <c r="J5" s="575"/>
    </row>
    <row r="6" spans="1:10" s="351" customFormat="1" ht="31.5" customHeight="1" x14ac:dyDescent="0.15">
      <c r="A6" s="352" t="s">
        <v>173</v>
      </c>
      <c r="B6" s="353">
        <v>101080</v>
      </c>
      <c r="C6" s="354">
        <v>48700</v>
      </c>
      <c r="D6" s="354">
        <v>57390</v>
      </c>
      <c r="E6" s="354">
        <v>237610</v>
      </c>
      <c r="F6" s="354">
        <v>39210</v>
      </c>
      <c r="G6" s="354">
        <v>106330</v>
      </c>
      <c r="H6" s="354">
        <v>99660</v>
      </c>
      <c r="I6" s="355">
        <f>SUM(B6:H6)</f>
        <v>689980</v>
      </c>
      <c r="J6" s="575"/>
    </row>
    <row r="7" spans="1:10" s="351" customFormat="1" ht="31.5" customHeight="1" x14ac:dyDescent="0.15">
      <c r="A7" s="352" t="s">
        <v>103</v>
      </c>
      <c r="B7" s="353">
        <v>10880</v>
      </c>
      <c r="C7" s="354">
        <v>0</v>
      </c>
      <c r="D7" s="354">
        <v>124431</v>
      </c>
      <c r="E7" s="354">
        <v>0</v>
      </c>
      <c r="F7" s="354">
        <v>300735</v>
      </c>
      <c r="G7" s="354">
        <v>78213</v>
      </c>
      <c r="H7" s="354">
        <v>10000</v>
      </c>
      <c r="I7" s="355">
        <f t="shared" ref="I7:I15" si="0">SUM(B7:H7)</f>
        <v>524259</v>
      </c>
      <c r="J7" s="575"/>
    </row>
    <row r="8" spans="1:10" s="351" customFormat="1" ht="31.5" customHeight="1" x14ac:dyDescent="0.15">
      <c r="A8" s="352" t="s">
        <v>174</v>
      </c>
      <c r="B8" s="353">
        <v>11035</v>
      </c>
      <c r="C8" s="354">
        <v>0</v>
      </c>
      <c r="D8" s="354">
        <v>0</v>
      </c>
      <c r="E8" s="354">
        <v>0</v>
      </c>
      <c r="F8" s="354">
        <v>0</v>
      </c>
      <c r="G8" s="354">
        <v>0</v>
      </c>
      <c r="H8" s="354">
        <v>0</v>
      </c>
      <c r="I8" s="355">
        <f t="shared" si="0"/>
        <v>11035</v>
      </c>
      <c r="J8" s="575"/>
    </row>
    <row r="9" spans="1:10" s="351" customFormat="1" ht="31.5" customHeight="1" x14ac:dyDescent="0.15">
      <c r="A9" s="347" t="s">
        <v>106</v>
      </c>
      <c r="B9" s="348">
        <v>425498</v>
      </c>
      <c r="C9" s="349">
        <v>3043818</v>
      </c>
      <c r="D9" s="349">
        <v>860612</v>
      </c>
      <c r="E9" s="349">
        <v>2026426</v>
      </c>
      <c r="F9" s="349">
        <v>5071874</v>
      </c>
      <c r="G9" s="354">
        <v>0</v>
      </c>
      <c r="H9" s="349">
        <v>4590587</v>
      </c>
      <c r="I9" s="355">
        <f>SUM(B9:H9)</f>
        <v>16018815</v>
      </c>
      <c r="J9" s="575"/>
    </row>
    <row r="10" spans="1:10" s="351" customFormat="1" ht="31.5" customHeight="1" x14ac:dyDescent="0.15">
      <c r="A10" s="352" t="s">
        <v>108</v>
      </c>
      <c r="B10" s="353">
        <v>14260</v>
      </c>
      <c r="C10" s="354">
        <v>115158</v>
      </c>
      <c r="D10" s="354">
        <v>621984</v>
      </c>
      <c r="E10" s="354">
        <v>538291</v>
      </c>
      <c r="F10" s="354">
        <v>323604</v>
      </c>
      <c r="G10" s="354">
        <v>63571</v>
      </c>
      <c r="H10" s="354">
        <v>243492.9503518382</v>
      </c>
      <c r="I10" s="355">
        <f t="shared" si="0"/>
        <v>1920360.9503518383</v>
      </c>
      <c r="J10" s="575"/>
    </row>
    <row r="11" spans="1:10" s="351" customFormat="1" ht="31.5" customHeight="1" x14ac:dyDescent="0.15">
      <c r="A11" s="352" t="s">
        <v>110</v>
      </c>
      <c r="B11" s="353">
        <v>0</v>
      </c>
      <c r="C11" s="354">
        <v>66562</v>
      </c>
      <c r="D11" s="354">
        <v>142355</v>
      </c>
      <c r="E11" s="354">
        <v>0</v>
      </c>
      <c r="F11" s="354">
        <v>809921</v>
      </c>
      <c r="G11" s="354">
        <v>0</v>
      </c>
      <c r="H11" s="354">
        <v>197300</v>
      </c>
      <c r="I11" s="355">
        <f>SUM(B11:H11)</f>
        <v>1216138</v>
      </c>
      <c r="J11" s="575"/>
    </row>
    <row r="12" spans="1:10" s="351" customFormat="1" ht="31.5" customHeight="1" x14ac:dyDescent="0.15">
      <c r="A12" s="352" t="s">
        <v>175</v>
      </c>
      <c r="B12" s="353">
        <v>328883</v>
      </c>
      <c r="C12" s="354">
        <v>32800</v>
      </c>
      <c r="D12" s="354">
        <v>204204</v>
      </c>
      <c r="E12" s="354">
        <v>155995</v>
      </c>
      <c r="F12" s="354">
        <v>962841</v>
      </c>
      <c r="G12" s="354">
        <v>22426</v>
      </c>
      <c r="H12" s="354">
        <v>50158</v>
      </c>
      <c r="I12" s="355">
        <f t="shared" si="0"/>
        <v>1757307</v>
      </c>
      <c r="J12" s="575"/>
    </row>
    <row r="13" spans="1:10" s="351" customFormat="1" ht="31.5" customHeight="1" x14ac:dyDescent="0.15">
      <c r="A13" s="352" t="s">
        <v>114</v>
      </c>
      <c r="B13" s="353">
        <v>0</v>
      </c>
      <c r="C13" s="354">
        <v>58000</v>
      </c>
      <c r="D13" s="354">
        <v>0</v>
      </c>
      <c r="E13" s="354">
        <v>60733</v>
      </c>
      <c r="F13" s="354">
        <v>0</v>
      </c>
      <c r="G13" s="354">
        <v>0</v>
      </c>
      <c r="H13" s="354">
        <v>25250</v>
      </c>
      <c r="I13" s="355">
        <f t="shared" si="0"/>
        <v>143983</v>
      </c>
      <c r="J13" s="575"/>
    </row>
    <row r="14" spans="1:10" s="351" customFormat="1" ht="31.5" customHeight="1" x14ac:dyDescent="0.15">
      <c r="A14" s="352" t="s">
        <v>176</v>
      </c>
      <c r="B14" s="353">
        <v>405983</v>
      </c>
      <c r="C14" s="354">
        <v>11233</v>
      </c>
      <c r="D14" s="354">
        <v>91669</v>
      </c>
      <c r="E14" s="354">
        <v>0</v>
      </c>
      <c r="F14" s="354">
        <v>163543</v>
      </c>
      <c r="G14" s="354">
        <v>0</v>
      </c>
      <c r="H14" s="354">
        <v>35000</v>
      </c>
      <c r="I14" s="355">
        <f>SUM(B14:H14)</f>
        <v>707428</v>
      </c>
      <c r="J14" s="575"/>
    </row>
    <row r="15" spans="1:10" s="351" customFormat="1" ht="31.5" customHeight="1" x14ac:dyDescent="0.15">
      <c r="A15" s="347" t="s">
        <v>177</v>
      </c>
      <c r="B15" s="348">
        <v>515776</v>
      </c>
      <c r="C15" s="349">
        <v>1071543</v>
      </c>
      <c r="D15" s="349">
        <v>261556</v>
      </c>
      <c r="E15" s="349">
        <v>305490</v>
      </c>
      <c r="F15" s="349">
        <v>149444</v>
      </c>
      <c r="G15" s="354">
        <v>0</v>
      </c>
      <c r="H15" s="349">
        <v>48000</v>
      </c>
      <c r="I15" s="355">
        <f t="shared" si="0"/>
        <v>2351809</v>
      </c>
      <c r="J15" s="575"/>
    </row>
    <row r="16" spans="1:10" s="351" customFormat="1" ht="31.5" customHeight="1" x14ac:dyDescent="0.15">
      <c r="A16" s="352" t="s">
        <v>120</v>
      </c>
      <c r="B16" s="353">
        <v>23830</v>
      </c>
      <c r="C16" s="354">
        <v>22070</v>
      </c>
      <c r="D16" s="354">
        <v>176705</v>
      </c>
      <c r="E16" s="354">
        <v>9000</v>
      </c>
      <c r="F16" s="354">
        <v>435290</v>
      </c>
      <c r="G16" s="354">
        <v>0</v>
      </c>
      <c r="H16" s="354">
        <v>164500</v>
      </c>
      <c r="I16" s="355">
        <f>SUM(B16:H16)</f>
        <v>831395</v>
      </c>
      <c r="J16" s="575"/>
    </row>
    <row r="17" spans="1:10" s="356" customFormat="1" ht="31.5" customHeight="1" x14ac:dyDescent="0.15">
      <c r="A17" s="574" t="s">
        <v>178</v>
      </c>
      <c r="B17" s="573">
        <f t="shared" ref="B17:H17" si="1">SUM(B5:B16)</f>
        <v>1889215</v>
      </c>
      <c r="C17" s="572">
        <f t="shared" si="1"/>
        <v>4541238</v>
      </c>
      <c r="D17" s="572">
        <f t="shared" si="1"/>
        <v>2827173</v>
      </c>
      <c r="E17" s="572">
        <f t="shared" si="1"/>
        <v>3432922</v>
      </c>
      <c r="F17" s="572">
        <f t="shared" si="1"/>
        <v>9001259</v>
      </c>
      <c r="G17" s="572">
        <f t="shared" si="1"/>
        <v>270540</v>
      </c>
      <c r="H17" s="572">
        <f t="shared" si="1"/>
        <v>5668295.950351838</v>
      </c>
      <c r="I17" s="571">
        <f>SUM(B17:H17)</f>
        <v>27630642.950351838</v>
      </c>
      <c r="J17" s="566"/>
    </row>
    <row r="18" spans="1:10" s="351" customFormat="1" ht="31.5" customHeight="1" x14ac:dyDescent="0.15">
      <c r="A18" s="357" t="s">
        <v>123</v>
      </c>
      <c r="B18" s="358">
        <v>34925</v>
      </c>
      <c r="C18" s="359">
        <v>777255</v>
      </c>
      <c r="D18" s="359">
        <v>556186</v>
      </c>
      <c r="E18" s="359">
        <v>677729</v>
      </c>
      <c r="F18" s="359">
        <v>3991882</v>
      </c>
      <c r="G18" s="359">
        <v>11493</v>
      </c>
      <c r="H18" s="359">
        <v>1329836</v>
      </c>
      <c r="I18" s="360">
        <f>SUM(B18:H18)</f>
        <v>7379306</v>
      </c>
      <c r="J18" s="575"/>
    </row>
    <row r="19" spans="1:10" s="351" customFormat="1" ht="31.5" customHeight="1" x14ac:dyDescent="0.15">
      <c r="A19" s="352" t="s">
        <v>125</v>
      </c>
      <c r="B19" s="353">
        <v>11895</v>
      </c>
      <c r="C19" s="354">
        <v>78918</v>
      </c>
      <c r="D19" s="354">
        <v>197043</v>
      </c>
      <c r="E19" s="354">
        <v>191823</v>
      </c>
      <c r="F19" s="354">
        <v>832651</v>
      </c>
      <c r="G19" s="354">
        <v>73704</v>
      </c>
      <c r="H19" s="354">
        <v>329473</v>
      </c>
      <c r="I19" s="355">
        <f>SUM(B19:H19)</f>
        <v>1715507</v>
      </c>
      <c r="J19" s="575"/>
    </row>
    <row r="20" spans="1:10" s="351" customFormat="1" ht="31.5" customHeight="1" x14ac:dyDescent="0.15">
      <c r="A20" s="352" t="s">
        <v>127</v>
      </c>
      <c r="B20" s="353">
        <v>115950</v>
      </c>
      <c r="C20" s="354">
        <v>306390</v>
      </c>
      <c r="D20" s="354">
        <v>119130</v>
      </c>
      <c r="E20" s="354">
        <v>661470</v>
      </c>
      <c r="F20" s="354">
        <v>21110</v>
      </c>
      <c r="G20" s="354">
        <v>0</v>
      </c>
      <c r="H20" s="354">
        <v>800890</v>
      </c>
      <c r="I20" s="355">
        <f t="shared" ref="I20:I25" si="2">SUM(B20:H20)</f>
        <v>2024940</v>
      </c>
      <c r="J20" s="575"/>
    </row>
    <row r="21" spans="1:10" s="351" customFormat="1" ht="31.5" customHeight="1" x14ac:dyDescent="0.15">
      <c r="A21" s="352" t="s">
        <v>129</v>
      </c>
      <c r="B21" s="353">
        <v>0</v>
      </c>
      <c r="C21" s="354">
        <v>79760</v>
      </c>
      <c r="D21" s="354">
        <v>0</v>
      </c>
      <c r="E21" s="354">
        <v>26583</v>
      </c>
      <c r="F21" s="354">
        <v>63546</v>
      </c>
      <c r="G21" s="354">
        <v>0</v>
      </c>
      <c r="H21" s="354">
        <v>397500</v>
      </c>
      <c r="I21" s="355">
        <f>SUM(B21:H21)</f>
        <v>567389</v>
      </c>
      <c r="J21" s="575"/>
    </row>
    <row r="22" spans="1:10" s="351" customFormat="1" ht="31.5" customHeight="1" x14ac:dyDescent="0.15">
      <c r="A22" s="352" t="s">
        <v>131</v>
      </c>
      <c r="B22" s="353">
        <v>14983</v>
      </c>
      <c r="C22" s="354">
        <v>0</v>
      </c>
      <c r="D22" s="354">
        <v>65263</v>
      </c>
      <c r="E22" s="354">
        <v>208268</v>
      </c>
      <c r="F22" s="354">
        <v>0</v>
      </c>
      <c r="G22" s="354">
        <v>0</v>
      </c>
      <c r="H22" s="354">
        <v>57359</v>
      </c>
      <c r="I22" s="355">
        <f t="shared" si="2"/>
        <v>345873</v>
      </c>
      <c r="J22" s="575"/>
    </row>
    <row r="23" spans="1:10" s="351" customFormat="1" ht="31.5" customHeight="1" x14ac:dyDescent="0.15">
      <c r="A23" s="352" t="s">
        <v>133</v>
      </c>
      <c r="B23" s="354">
        <v>0</v>
      </c>
      <c r="C23" s="354">
        <v>234973</v>
      </c>
      <c r="D23" s="354">
        <v>194399</v>
      </c>
      <c r="E23" s="354">
        <v>19969</v>
      </c>
      <c r="F23" s="354">
        <v>1125270</v>
      </c>
      <c r="G23" s="354">
        <v>0</v>
      </c>
      <c r="H23" s="354">
        <v>98128</v>
      </c>
      <c r="I23" s="355">
        <f t="shared" si="2"/>
        <v>1672739</v>
      </c>
      <c r="J23" s="575"/>
    </row>
    <row r="24" spans="1:10" s="351" customFormat="1" ht="31.5" customHeight="1" x14ac:dyDescent="0.15">
      <c r="A24" s="352" t="s">
        <v>135</v>
      </c>
      <c r="B24" s="353">
        <v>89640</v>
      </c>
      <c r="C24" s="354">
        <v>9854</v>
      </c>
      <c r="D24" s="354">
        <v>178931</v>
      </c>
      <c r="E24" s="354">
        <v>64487</v>
      </c>
      <c r="F24" s="354">
        <v>447800</v>
      </c>
      <c r="G24" s="354">
        <v>0</v>
      </c>
      <c r="H24" s="354">
        <v>0</v>
      </c>
      <c r="I24" s="355">
        <f t="shared" si="2"/>
        <v>790712</v>
      </c>
      <c r="J24" s="575"/>
    </row>
    <row r="25" spans="1:10" s="351" customFormat="1" ht="31.5" customHeight="1" x14ac:dyDescent="0.15">
      <c r="A25" s="352" t="s">
        <v>137</v>
      </c>
      <c r="B25" s="354">
        <v>0</v>
      </c>
      <c r="C25" s="354">
        <v>0</v>
      </c>
      <c r="D25" s="354">
        <v>0</v>
      </c>
      <c r="E25" s="354">
        <v>43643</v>
      </c>
      <c r="F25" s="354">
        <v>114249</v>
      </c>
      <c r="G25" s="354">
        <v>0</v>
      </c>
      <c r="H25" s="354">
        <v>12000</v>
      </c>
      <c r="I25" s="355">
        <f t="shared" si="2"/>
        <v>169892</v>
      </c>
      <c r="J25" s="575"/>
    </row>
    <row r="26" spans="1:10" s="351" customFormat="1" ht="31.5" customHeight="1" x14ac:dyDescent="0.15">
      <c r="A26" s="352" t="s">
        <v>139</v>
      </c>
      <c r="B26" s="353">
        <v>0</v>
      </c>
      <c r="C26" s="354">
        <v>28423</v>
      </c>
      <c r="D26" s="354">
        <v>0</v>
      </c>
      <c r="E26" s="354">
        <v>201443</v>
      </c>
      <c r="F26" s="354">
        <v>0</v>
      </c>
      <c r="G26" s="354">
        <v>0</v>
      </c>
      <c r="H26" s="354">
        <v>0</v>
      </c>
      <c r="I26" s="355">
        <f>SUM(B26:H26)</f>
        <v>229866</v>
      </c>
      <c r="J26" s="575"/>
    </row>
    <row r="27" spans="1:10" s="356" customFormat="1" ht="31.5" customHeight="1" x14ac:dyDescent="0.15">
      <c r="A27" s="574" t="s">
        <v>179</v>
      </c>
      <c r="B27" s="573">
        <f t="shared" ref="B27:H27" si="3">SUM(B18:B26)</f>
        <v>267393</v>
      </c>
      <c r="C27" s="572">
        <f t="shared" si="3"/>
        <v>1515573</v>
      </c>
      <c r="D27" s="572">
        <f t="shared" si="3"/>
        <v>1310952</v>
      </c>
      <c r="E27" s="572">
        <f t="shared" si="3"/>
        <v>2095415</v>
      </c>
      <c r="F27" s="572">
        <f t="shared" si="3"/>
        <v>6596508</v>
      </c>
      <c r="G27" s="572">
        <f t="shared" si="3"/>
        <v>85197</v>
      </c>
      <c r="H27" s="572">
        <f t="shared" si="3"/>
        <v>3025186</v>
      </c>
      <c r="I27" s="571">
        <f>SUM(B27:H27)</f>
        <v>14896224</v>
      </c>
      <c r="J27" s="566"/>
    </row>
    <row r="28" spans="1:10" s="351" customFormat="1" ht="31.5" customHeight="1" x14ac:dyDescent="0.15">
      <c r="A28" s="357" t="s">
        <v>142</v>
      </c>
      <c r="B28" s="361">
        <v>428973</v>
      </c>
      <c r="C28" s="359">
        <v>160282</v>
      </c>
      <c r="D28" s="359">
        <v>234786</v>
      </c>
      <c r="E28" s="359">
        <v>62076</v>
      </c>
      <c r="F28" s="359">
        <v>572559</v>
      </c>
      <c r="G28" s="359">
        <v>0</v>
      </c>
      <c r="H28" s="359">
        <v>670709</v>
      </c>
      <c r="I28" s="360">
        <f>SUM(B28:H28)</f>
        <v>2129385</v>
      </c>
      <c r="J28" s="575"/>
    </row>
    <row r="29" spans="1:10" s="351" customFormat="1" ht="31.5" customHeight="1" x14ac:dyDescent="0.15">
      <c r="A29" s="352" t="s">
        <v>180</v>
      </c>
      <c r="B29" s="362">
        <v>214360</v>
      </c>
      <c r="C29" s="363">
        <v>71939</v>
      </c>
      <c r="D29" s="363">
        <v>236783</v>
      </c>
      <c r="E29" s="363">
        <v>242083</v>
      </c>
      <c r="F29" s="363">
        <v>523898</v>
      </c>
      <c r="G29" s="363">
        <v>0</v>
      </c>
      <c r="H29" s="363">
        <v>115545</v>
      </c>
      <c r="I29" s="355">
        <f>SUM(B29:H29)</f>
        <v>1404608</v>
      </c>
      <c r="J29" s="575"/>
    </row>
    <row r="30" spans="1:10" s="351" customFormat="1" ht="31.5" customHeight="1" x14ac:dyDescent="0.15">
      <c r="A30" s="352" t="s">
        <v>146</v>
      </c>
      <c r="B30" s="353">
        <v>28970</v>
      </c>
      <c r="C30" s="354">
        <v>36060</v>
      </c>
      <c r="D30" s="354">
        <v>806186</v>
      </c>
      <c r="E30" s="354">
        <v>2046890</v>
      </c>
      <c r="F30" s="354">
        <v>102280</v>
      </c>
      <c r="G30" s="354">
        <v>0</v>
      </c>
      <c r="H30" s="354">
        <v>103500</v>
      </c>
      <c r="I30" s="355">
        <f t="shared" ref="I30:I39" si="4">SUM(B30:H30)</f>
        <v>3123886</v>
      </c>
      <c r="J30" s="575"/>
    </row>
    <row r="31" spans="1:10" s="351" customFormat="1" ht="31.5" customHeight="1" x14ac:dyDescent="0.15">
      <c r="A31" s="352" t="s">
        <v>181</v>
      </c>
      <c r="B31" s="353">
        <v>68100</v>
      </c>
      <c r="C31" s="354">
        <v>151170</v>
      </c>
      <c r="D31" s="354">
        <v>284580</v>
      </c>
      <c r="E31" s="354">
        <v>1347950</v>
      </c>
      <c r="F31" s="354">
        <v>753560</v>
      </c>
      <c r="G31" s="354">
        <v>0</v>
      </c>
      <c r="H31" s="354">
        <v>265100</v>
      </c>
      <c r="I31" s="355">
        <f t="shared" si="4"/>
        <v>2870460</v>
      </c>
      <c r="J31" s="575"/>
    </row>
    <row r="32" spans="1:10" s="351" customFormat="1" ht="31.5" customHeight="1" x14ac:dyDescent="0.15">
      <c r="A32" s="352" t="s">
        <v>150</v>
      </c>
      <c r="B32" s="353">
        <v>38590</v>
      </c>
      <c r="C32" s="354">
        <v>0</v>
      </c>
      <c r="D32" s="354">
        <v>0</v>
      </c>
      <c r="E32" s="354">
        <v>130433</v>
      </c>
      <c r="F32" s="354">
        <v>0</v>
      </c>
      <c r="G32" s="354">
        <v>0</v>
      </c>
      <c r="H32" s="354">
        <v>65810</v>
      </c>
      <c r="I32" s="355">
        <f t="shared" si="4"/>
        <v>234833</v>
      </c>
      <c r="J32" s="575"/>
    </row>
    <row r="33" spans="1:18" s="356" customFormat="1" ht="31.5" customHeight="1" x14ac:dyDescent="0.15">
      <c r="A33" s="574" t="s">
        <v>182</v>
      </c>
      <c r="B33" s="573">
        <f>SUM(B28:B32)</f>
        <v>778993</v>
      </c>
      <c r="C33" s="572">
        <f>SUM(C28:C32)</f>
        <v>419451</v>
      </c>
      <c r="D33" s="572">
        <f t="shared" ref="D33:G33" si="5">SUM(D28:D32)</f>
        <v>1562335</v>
      </c>
      <c r="E33" s="572">
        <f t="shared" si="5"/>
        <v>3829432</v>
      </c>
      <c r="F33" s="572">
        <f t="shared" si="5"/>
        <v>1952297</v>
      </c>
      <c r="G33" s="572">
        <f t="shared" si="5"/>
        <v>0</v>
      </c>
      <c r="H33" s="572">
        <f>SUM(H28:H32)</f>
        <v>1220664</v>
      </c>
      <c r="I33" s="571">
        <f t="shared" si="4"/>
        <v>9763172</v>
      </c>
      <c r="J33" s="566"/>
    </row>
    <row r="34" spans="1:18" s="351" customFormat="1" ht="31.5" customHeight="1" x14ac:dyDescent="0.15">
      <c r="A34" s="357" t="s">
        <v>153</v>
      </c>
      <c r="B34" s="358">
        <v>20250</v>
      </c>
      <c r="C34" s="359">
        <v>987366</v>
      </c>
      <c r="D34" s="359">
        <v>96096</v>
      </c>
      <c r="E34" s="359">
        <v>647983</v>
      </c>
      <c r="F34" s="359">
        <v>461084</v>
      </c>
      <c r="G34" s="359">
        <v>0</v>
      </c>
      <c r="H34" s="359">
        <v>970375</v>
      </c>
      <c r="I34" s="360">
        <f t="shared" si="4"/>
        <v>3183154</v>
      </c>
      <c r="J34" s="575"/>
    </row>
    <row r="35" spans="1:18" s="351" customFormat="1" ht="31.5" customHeight="1" x14ac:dyDescent="0.15">
      <c r="A35" s="352" t="s">
        <v>155</v>
      </c>
      <c r="B35" s="353">
        <v>39160</v>
      </c>
      <c r="C35" s="354">
        <v>138210</v>
      </c>
      <c r="D35" s="354">
        <v>100120</v>
      </c>
      <c r="E35" s="354">
        <v>405290</v>
      </c>
      <c r="F35" s="354">
        <v>811760</v>
      </c>
      <c r="G35" s="354">
        <v>49570</v>
      </c>
      <c r="H35" s="354">
        <v>187530</v>
      </c>
      <c r="I35" s="355">
        <f t="shared" si="4"/>
        <v>1731640</v>
      </c>
      <c r="J35" s="575"/>
    </row>
    <row r="36" spans="1:18" s="351" customFormat="1" ht="31.5" customHeight="1" x14ac:dyDescent="0.15">
      <c r="A36" s="364" t="s">
        <v>183</v>
      </c>
      <c r="B36" s="365">
        <v>445510</v>
      </c>
      <c r="C36" s="366">
        <v>0</v>
      </c>
      <c r="D36" s="366">
        <v>668670</v>
      </c>
      <c r="E36" s="366">
        <v>873640</v>
      </c>
      <c r="F36" s="366">
        <v>2979150</v>
      </c>
      <c r="G36" s="366">
        <v>0</v>
      </c>
      <c r="H36" s="366">
        <v>212240</v>
      </c>
      <c r="I36" s="367">
        <f t="shared" si="4"/>
        <v>5179210</v>
      </c>
      <c r="J36" s="575"/>
    </row>
    <row r="37" spans="1:18" s="356" customFormat="1" ht="31.5" customHeight="1" x14ac:dyDescent="0.15">
      <c r="A37" s="574" t="s">
        <v>184</v>
      </c>
      <c r="B37" s="573">
        <f>SUM(B34:B36)</f>
        <v>504920</v>
      </c>
      <c r="C37" s="572">
        <f>SUM(C34:C36)</f>
        <v>1125576</v>
      </c>
      <c r="D37" s="572">
        <f t="shared" ref="D37:G37" si="6">SUM(D34:D36)</f>
        <v>864886</v>
      </c>
      <c r="E37" s="572">
        <f t="shared" si="6"/>
        <v>1926913</v>
      </c>
      <c r="F37" s="572">
        <f t="shared" si="6"/>
        <v>4251994</v>
      </c>
      <c r="G37" s="572">
        <f t="shared" si="6"/>
        <v>49570</v>
      </c>
      <c r="H37" s="572">
        <f>SUM(H34:H36)</f>
        <v>1370145</v>
      </c>
      <c r="I37" s="571">
        <f t="shared" si="4"/>
        <v>10094004</v>
      </c>
      <c r="J37" s="566"/>
    </row>
    <row r="38" spans="1:18" s="346" customFormat="1" ht="31.5" customHeight="1" thickBot="1" x14ac:dyDescent="0.2">
      <c r="A38" s="570" t="s">
        <v>160</v>
      </c>
      <c r="B38" s="569">
        <v>164502</v>
      </c>
      <c r="C38" s="568">
        <v>499186</v>
      </c>
      <c r="D38" s="568">
        <v>165836.70828091522</v>
      </c>
      <c r="E38" s="568">
        <v>18332</v>
      </c>
      <c r="F38" s="568">
        <v>0</v>
      </c>
      <c r="G38" s="568">
        <v>0</v>
      </c>
      <c r="H38" s="568">
        <v>131272</v>
      </c>
      <c r="I38" s="567">
        <f t="shared" si="4"/>
        <v>979128.70828091516</v>
      </c>
      <c r="J38" s="566"/>
    </row>
    <row r="39" spans="1:18" s="356" customFormat="1" ht="31.5" customHeight="1" thickTop="1" x14ac:dyDescent="0.15">
      <c r="A39" s="368" t="s">
        <v>185</v>
      </c>
      <c r="B39" s="369">
        <f>B17+B27+B33+B37+B38</f>
        <v>3605023</v>
      </c>
      <c r="C39" s="370">
        <f t="shared" ref="C39:H39" si="7">C17+C27+C33+C37+C38</f>
        <v>8101024</v>
      </c>
      <c r="D39" s="370">
        <f t="shared" si="7"/>
        <v>6731182.7082809154</v>
      </c>
      <c r="E39" s="370">
        <f t="shared" si="7"/>
        <v>11303014</v>
      </c>
      <c r="F39" s="370">
        <f t="shared" si="7"/>
        <v>21802058</v>
      </c>
      <c r="G39" s="370">
        <f t="shared" si="7"/>
        <v>405307</v>
      </c>
      <c r="H39" s="371">
        <f t="shared" si="7"/>
        <v>11415562.950351838</v>
      </c>
      <c r="I39" s="372">
        <f t="shared" si="4"/>
        <v>63363171.658632755</v>
      </c>
      <c r="J39" s="566"/>
    </row>
    <row r="40" spans="1:18" ht="5.25" customHeight="1" x14ac:dyDescent="0.15"/>
    <row r="41" spans="1:18" s="334" customFormat="1" ht="17.25" x14ac:dyDescent="0.2">
      <c r="A41" s="373"/>
      <c r="Q41" s="223"/>
      <c r="R41" s="374"/>
    </row>
    <row r="42" spans="1:18" s="334" customFormat="1" ht="17.25" x14ac:dyDescent="0.2">
      <c r="A42" s="373"/>
      <c r="Q42" s="223"/>
      <c r="R42" s="374"/>
    </row>
  </sheetData>
  <phoneticPr fontId="2"/>
  <pageMargins left="0.70866141732283472" right="0.39370078740157483" top="0.59055118110236227" bottom="0.55118110236220474" header="0.51181102362204722" footer="0.15748031496062992"/>
  <pageSetup paperSize="9" scale="69" firstPageNumber="50" pageOrder="overThenDown" orientation="portrait" useFirstPageNumber="1" r:id="rId1"/>
  <headerFooter alignWithMargins="0">
    <oddFooter>&amp;C&amp;"ＭＳ Ｐ明朝,標準"&amp;16- 40 -</oddFooter>
  </headerFooter>
  <colBreaks count="1" manualBreakCount="1">
    <brk id="9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DFC3-957B-4F57-B615-BB8EA31F9D1B}">
  <sheetPr>
    <pageSetUpPr fitToPage="1"/>
  </sheetPr>
  <dimension ref="B1:L220"/>
  <sheetViews>
    <sheetView view="pageBreakPreview" topLeftCell="A3" zoomScaleNormal="100" zoomScaleSheetLayoutView="100" workbookViewId="0">
      <selection activeCell="M92" sqref="M92"/>
    </sheetView>
  </sheetViews>
  <sheetFormatPr defaultColWidth="7" defaultRowHeight="11.25" x14ac:dyDescent="0.15"/>
  <cols>
    <col min="1" max="1" width="0.75" style="381" customWidth="1"/>
    <col min="2" max="2" width="8.75" style="382" customWidth="1"/>
    <col min="3" max="3" width="35.375" style="382" customWidth="1"/>
    <col min="4" max="5" width="9.125" style="382" hidden="1" customWidth="1"/>
    <col min="6" max="6" width="21.375" style="381" customWidth="1"/>
    <col min="7" max="8" width="10.375" style="383" customWidth="1"/>
    <col min="9" max="9" width="8" style="471" bestFit="1" customWidth="1"/>
    <col min="10" max="28" width="7" style="381"/>
    <col min="29" max="30" width="9.625" style="381" customWidth="1"/>
    <col min="31" max="16384" width="7" style="381"/>
  </cols>
  <sheetData>
    <row r="1" spans="2:12" s="376" customFormat="1" ht="15" x14ac:dyDescent="0.15">
      <c r="B1" s="375" t="s">
        <v>186</v>
      </c>
      <c r="D1" s="377"/>
      <c r="E1" s="377"/>
      <c r="G1" s="378"/>
      <c r="H1" s="378"/>
      <c r="I1" s="379"/>
    </row>
    <row r="2" spans="2:12" ht="12.75" customHeight="1" x14ac:dyDescent="0.15">
      <c r="B2" s="380"/>
      <c r="C2" s="381"/>
      <c r="I2" s="384"/>
    </row>
    <row r="3" spans="2:12" ht="13.5" x14ac:dyDescent="0.15">
      <c r="B3" s="385" t="s">
        <v>187</v>
      </c>
      <c r="I3" s="386"/>
    </row>
    <row r="4" spans="2:12" s="386" customFormat="1" ht="12" x14ac:dyDescent="0.15">
      <c r="B4" s="387"/>
      <c r="D4" s="387"/>
      <c r="E4" s="387"/>
      <c r="G4" s="388"/>
      <c r="H4" s="389"/>
      <c r="I4" s="390" t="s">
        <v>188</v>
      </c>
    </row>
    <row r="5" spans="2:12" s="386" customFormat="1" ht="11.85" customHeight="1" x14ac:dyDescent="0.15">
      <c r="B5" s="391" t="s">
        <v>189</v>
      </c>
      <c r="C5" s="392" t="s">
        <v>190</v>
      </c>
      <c r="D5" s="393" t="s">
        <v>191</v>
      </c>
      <c r="E5" s="393" t="s">
        <v>192</v>
      </c>
      <c r="F5" s="394" t="s">
        <v>193</v>
      </c>
      <c r="G5" s="395" t="s">
        <v>391</v>
      </c>
      <c r="H5" s="396" t="s">
        <v>344</v>
      </c>
      <c r="I5" s="392" t="s">
        <v>194</v>
      </c>
    </row>
    <row r="6" spans="2:12" s="386" customFormat="1" ht="11.85" customHeight="1" x14ac:dyDescent="0.15">
      <c r="B6" s="708" t="s">
        <v>172</v>
      </c>
      <c r="C6" s="398" t="s">
        <v>195</v>
      </c>
      <c r="D6" s="399">
        <v>1</v>
      </c>
      <c r="E6" s="400">
        <v>3</v>
      </c>
      <c r="F6" s="401" t="s">
        <v>196</v>
      </c>
      <c r="G6" s="402">
        <v>286267</v>
      </c>
      <c r="H6" s="403">
        <v>276341</v>
      </c>
      <c r="I6" s="404">
        <f t="shared" ref="I6:I69" si="0">IFERROR(G6/H6,"－")</f>
        <v>1.0359193894499912</v>
      </c>
      <c r="J6" s="577" t="s">
        <v>345</v>
      </c>
      <c r="K6" s="405" t="s">
        <v>200</v>
      </c>
      <c r="L6" s="406"/>
    </row>
    <row r="7" spans="2:12" s="386" customFormat="1" ht="11.85" customHeight="1" x14ac:dyDescent="0.15">
      <c r="B7" s="708"/>
      <c r="C7" s="407" t="s">
        <v>346</v>
      </c>
      <c r="D7" s="408">
        <v>2</v>
      </c>
      <c r="E7" s="409">
        <v>1</v>
      </c>
      <c r="F7" s="436" t="s">
        <v>357</v>
      </c>
      <c r="G7" s="411">
        <v>90000</v>
      </c>
      <c r="H7" s="412">
        <v>62000</v>
      </c>
      <c r="I7" s="413">
        <f t="shared" si="0"/>
        <v>1.4516129032258065</v>
      </c>
      <c r="J7" s="577" t="s">
        <v>347</v>
      </c>
      <c r="K7" s="405" t="s">
        <v>207</v>
      </c>
      <c r="L7" s="406"/>
    </row>
    <row r="8" spans="2:12" s="386" customFormat="1" ht="11.85" customHeight="1" x14ac:dyDescent="0.15">
      <c r="B8" s="708"/>
      <c r="C8" s="407" t="s">
        <v>348</v>
      </c>
      <c r="D8" s="408">
        <v>2</v>
      </c>
      <c r="E8" s="409">
        <v>1</v>
      </c>
      <c r="F8" s="436" t="s">
        <v>357</v>
      </c>
      <c r="G8" s="411">
        <v>55660</v>
      </c>
      <c r="H8" s="412">
        <v>50400</v>
      </c>
      <c r="I8" s="413">
        <f t="shared" si="0"/>
        <v>1.1043650793650794</v>
      </c>
      <c r="J8" s="577" t="s">
        <v>349</v>
      </c>
      <c r="K8" s="405" t="s">
        <v>196</v>
      </c>
      <c r="L8" s="406"/>
    </row>
    <row r="9" spans="2:12" s="386" customFormat="1" ht="11.85" customHeight="1" x14ac:dyDescent="0.15">
      <c r="B9" s="708"/>
      <c r="C9" s="414" t="s">
        <v>350</v>
      </c>
      <c r="D9" s="415">
        <v>1</v>
      </c>
      <c r="E9" s="416">
        <v>5</v>
      </c>
      <c r="F9" s="417" t="s">
        <v>351</v>
      </c>
      <c r="G9" s="418">
        <v>289740</v>
      </c>
      <c r="H9" s="419">
        <v>296260</v>
      </c>
      <c r="I9" s="420">
        <f t="shared" si="0"/>
        <v>0.97799230405724702</v>
      </c>
      <c r="J9" s="577" t="s">
        <v>352</v>
      </c>
      <c r="K9" s="405" t="s">
        <v>351</v>
      </c>
      <c r="L9" s="406"/>
    </row>
    <row r="10" spans="2:12" s="386" customFormat="1" ht="11.85" customHeight="1" x14ac:dyDescent="0.15">
      <c r="B10" s="708"/>
      <c r="C10" s="414" t="s">
        <v>353</v>
      </c>
      <c r="D10" s="415">
        <v>1</v>
      </c>
      <c r="E10" s="416">
        <v>5</v>
      </c>
      <c r="F10" s="417" t="s">
        <v>351</v>
      </c>
      <c r="G10" s="418">
        <v>155847</v>
      </c>
      <c r="H10" s="419">
        <v>152778</v>
      </c>
      <c r="I10" s="420">
        <f t="shared" si="0"/>
        <v>1.0200879707811334</v>
      </c>
      <c r="J10" s="577" t="s">
        <v>354</v>
      </c>
      <c r="K10" s="405" t="s">
        <v>355</v>
      </c>
      <c r="L10" s="406"/>
    </row>
    <row r="11" spans="2:12" s="386" customFormat="1" ht="11.85" customHeight="1" x14ac:dyDescent="0.15">
      <c r="B11" s="708"/>
      <c r="C11" s="414" t="s">
        <v>198</v>
      </c>
      <c r="D11" s="415">
        <v>1</v>
      </c>
      <c r="E11" s="416">
        <v>5</v>
      </c>
      <c r="F11" s="417" t="s">
        <v>351</v>
      </c>
      <c r="G11" s="418">
        <v>81550</v>
      </c>
      <c r="H11" s="419">
        <v>78360</v>
      </c>
      <c r="I11" s="420">
        <f t="shared" si="0"/>
        <v>1.0407095456865747</v>
      </c>
      <c r="J11" s="577" t="s">
        <v>356</v>
      </c>
      <c r="K11" s="405" t="s">
        <v>357</v>
      </c>
      <c r="L11" s="406"/>
    </row>
    <row r="12" spans="2:12" s="386" customFormat="1" ht="11.85" customHeight="1" x14ac:dyDescent="0.15">
      <c r="B12" s="708" t="s">
        <v>173</v>
      </c>
      <c r="C12" s="398" t="s">
        <v>199</v>
      </c>
      <c r="D12" s="399">
        <v>1</v>
      </c>
      <c r="E12" s="400">
        <v>1</v>
      </c>
      <c r="F12" s="401" t="s">
        <v>200</v>
      </c>
      <c r="G12" s="402">
        <v>101080</v>
      </c>
      <c r="H12" s="403">
        <v>103820</v>
      </c>
      <c r="I12" s="404">
        <f t="shared" si="0"/>
        <v>0.97360816798304761</v>
      </c>
      <c r="K12" s="405"/>
      <c r="L12" s="406"/>
    </row>
    <row r="13" spans="2:12" s="386" customFormat="1" ht="11.85" customHeight="1" x14ac:dyDescent="0.15">
      <c r="B13" s="708"/>
      <c r="C13" s="407" t="s">
        <v>201</v>
      </c>
      <c r="D13" s="408">
        <v>1</v>
      </c>
      <c r="E13" s="409">
        <v>4</v>
      </c>
      <c r="F13" s="410" t="s">
        <v>289</v>
      </c>
      <c r="G13" s="411">
        <v>61210</v>
      </c>
      <c r="H13" s="412">
        <v>57200</v>
      </c>
      <c r="I13" s="413">
        <f t="shared" si="0"/>
        <v>1.070104895104895</v>
      </c>
      <c r="K13" s="405"/>
      <c r="L13" s="406"/>
    </row>
    <row r="14" spans="2:12" s="386" customFormat="1" ht="11.85" customHeight="1" x14ac:dyDescent="0.15">
      <c r="B14" s="708"/>
      <c r="C14" s="407" t="s">
        <v>203</v>
      </c>
      <c r="D14" s="408">
        <v>1</v>
      </c>
      <c r="E14" s="409">
        <v>6</v>
      </c>
      <c r="F14" s="410" t="s">
        <v>355</v>
      </c>
      <c r="G14" s="411">
        <v>62530</v>
      </c>
      <c r="H14" s="412">
        <v>57080</v>
      </c>
      <c r="I14" s="413">
        <f t="shared" si="0"/>
        <v>1.0954800280308339</v>
      </c>
      <c r="K14" s="405"/>
      <c r="L14" s="406"/>
    </row>
    <row r="15" spans="2:12" s="386" customFormat="1" ht="11.85" customHeight="1" x14ac:dyDescent="0.15">
      <c r="B15" s="708"/>
      <c r="C15" s="407" t="s">
        <v>358</v>
      </c>
      <c r="D15" s="408">
        <v>1</v>
      </c>
      <c r="E15" s="409">
        <v>4</v>
      </c>
      <c r="F15" s="410" t="s">
        <v>289</v>
      </c>
      <c r="G15" s="411">
        <v>55530</v>
      </c>
      <c r="H15" s="412">
        <v>54310</v>
      </c>
      <c r="I15" s="413">
        <f t="shared" si="0"/>
        <v>1.022463634689744</v>
      </c>
      <c r="K15" s="405"/>
      <c r="L15" s="406"/>
    </row>
    <row r="16" spans="2:12" ht="12" x14ac:dyDescent="0.15">
      <c r="B16" s="708" t="s">
        <v>103</v>
      </c>
      <c r="C16" s="398" t="s">
        <v>359</v>
      </c>
      <c r="D16" s="399">
        <v>1</v>
      </c>
      <c r="E16" s="400">
        <v>3</v>
      </c>
      <c r="F16" s="401" t="s">
        <v>196</v>
      </c>
      <c r="G16" s="402">
        <v>111057</v>
      </c>
      <c r="H16" s="403">
        <v>100772</v>
      </c>
      <c r="I16" s="404">
        <f t="shared" si="0"/>
        <v>1.1020620807367125</v>
      </c>
    </row>
    <row r="17" spans="2:9" ht="12" x14ac:dyDescent="0.15">
      <c r="B17" s="708"/>
      <c r="C17" s="578" t="s">
        <v>360</v>
      </c>
      <c r="D17" s="579">
        <v>1</v>
      </c>
      <c r="E17" s="580">
        <v>6</v>
      </c>
      <c r="F17" s="456" t="s">
        <v>355</v>
      </c>
      <c r="G17" s="581">
        <v>78213</v>
      </c>
      <c r="H17" s="582">
        <v>74413</v>
      </c>
      <c r="I17" s="458">
        <f t="shared" si="0"/>
        <v>1.0510663459341782</v>
      </c>
    </row>
    <row r="18" spans="2:9" ht="12" x14ac:dyDescent="0.15">
      <c r="B18" s="708"/>
      <c r="C18" s="427" t="s">
        <v>361</v>
      </c>
      <c r="D18" s="428">
        <v>1</v>
      </c>
      <c r="E18" s="429">
        <v>5</v>
      </c>
      <c r="F18" s="424" t="s">
        <v>197</v>
      </c>
      <c r="G18" s="430">
        <v>300735</v>
      </c>
      <c r="H18" s="430">
        <v>322943</v>
      </c>
      <c r="I18" s="426">
        <f t="shared" si="0"/>
        <v>0.9312324465927424</v>
      </c>
    </row>
    <row r="19" spans="2:9" ht="12" x14ac:dyDescent="0.15">
      <c r="B19" s="712" t="s">
        <v>106</v>
      </c>
      <c r="C19" s="398" t="s">
        <v>392</v>
      </c>
      <c r="D19" s="399">
        <v>1</v>
      </c>
      <c r="E19" s="400">
        <v>3</v>
      </c>
      <c r="F19" s="401" t="s">
        <v>196</v>
      </c>
      <c r="G19" s="402">
        <v>173848</v>
      </c>
      <c r="H19" s="403">
        <v>177839</v>
      </c>
      <c r="I19" s="404">
        <f t="shared" si="0"/>
        <v>0.97755835334206787</v>
      </c>
    </row>
    <row r="20" spans="2:9" ht="12" x14ac:dyDescent="0.15">
      <c r="B20" s="714"/>
      <c r="C20" s="407" t="s">
        <v>204</v>
      </c>
      <c r="D20" s="408">
        <v>1</v>
      </c>
      <c r="E20" s="409">
        <v>3</v>
      </c>
      <c r="F20" s="410" t="s">
        <v>196</v>
      </c>
      <c r="G20" s="431">
        <v>186671</v>
      </c>
      <c r="H20" s="412">
        <v>173655</v>
      </c>
      <c r="I20" s="413">
        <f t="shared" si="0"/>
        <v>1.0749532118280498</v>
      </c>
    </row>
    <row r="21" spans="2:9" ht="12" x14ac:dyDescent="0.15">
      <c r="B21" s="714"/>
      <c r="C21" s="432" t="s">
        <v>205</v>
      </c>
      <c r="D21" s="433">
        <v>1</v>
      </c>
      <c r="E21" s="434">
        <v>3</v>
      </c>
      <c r="F21" s="410" t="s">
        <v>196</v>
      </c>
      <c r="G21" s="435">
        <v>156775</v>
      </c>
      <c r="H21" s="431">
        <v>141542</v>
      </c>
      <c r="I21" s="413">
        <f t="shared" si="0"/>
        <v>1.1076217659775898</v>
      </c>
    </row>
    <row r="22" spans="2:9" ht="12" x14ac:dyDescent="0.15">
      <c r="B22" s="714"/>
      <c r="C22" s="407" t="s">
        <v>393</v>
      </c>
      <c r="D22" s="408">
        <v>1</v>
      </c>
      <c r="E22" s="409">
        <v>3</v>
      </c>
      <c r="F22" s="410" t="s">
        <v>196</v>
      </c>
      <c r="G22" s="431">
        <v>148160</v>
      </c>
      <c r="H22" s="412">
        <v>136082</v>
      </c>
      <c r="I22" s="413">
        <f t="shared" si="0"/>
        <v>1.0887553092988052</v>
      </c>
    </row>
    <row r="23" spans="2:9" ht="12" x14ac:dyDescent="0.15">
      <c r="B23" s="714"/>
      <c r="C23" s="407" t="s">
        <v>394</v>
      </c>
      <c r="D23" s="408">
        <v>1</v>
      </c>
      <c r="E23" s="409">
        <v>3</v>
      </c>
      <c r="F23" s="410" t="s">
        <v>196</v>
      </c>
      <c r="G23" s="431">
        <v>93669</v>
      </c>
      <c r="H23" s="412">
        <v>89604</v>
      </c>
      <c r="I23" s="413">
        <f t="shared" si="0"/>
        <v>1.0453662782911477</v>
      </c>
    </row>
    <row r="24" spans="2:9" ht="12" x14ac:dyDescent="0.15">
      <c r="B24" s="714"/>
      <c r="C24" s="407" t="s">
        <v>206</v>
      </c>
      <c r="D24" s="408">
        <v>1</v>
      </c>
      <c r="E24" s="409">
        <v>1</v>
      </c>
      <c r="F24" s="410" t="s">
        <v>200</v>
      </c>
      <c r="G24" s="431">
        <v>301260</v>
      </c>
      <c r="H24" s="412">
        <v>269980</v>
      </c>
      <c r="I24" s="413">
        <f t="shared" si="0"/>
        <v>1.1158604341062301</v>
      </c>
    </row>
    <row r="25" spans="2:9" ht="12" x14ac:dyDescent="0.15">
      <c r="B25" s="714"/>
      <c r="C25" s="407" t="s">
        <v>362</v>
      </c>
      <c r="D25" s="408">
        <v>1</v>
      </c>
      <c r="E25" s="409">
        <v>2</v>
      </c>
      <c r="F25" s="436" t="s">
        <v>207</v>
      </c>
      <c r="G25" s="431">
        <v>603000</v>
      </c>
      <c r="H25" s="412">
        <v>597000</v>
      </c>
      <c r="I25" s="413">
        <f t="shared" si="0"/>
        <v>1.0100502512562815</v>
      </c>
    </row>
    <row r="26" spans="2:9" ht="12" x14ac:dyDescent="0.15">
      <c r="B26" s="714"/>
      <c r="C26" s="407" t="s">
        <v>395</v>
      </c>
      <c r="D26" s="408">
        <v>2</v>
      </c>
      <c r="E26" s="409">
        <v>1</v>
      </c>
      <c r="F26" s="436" t="s">
        <v>357</v>
      </c>
      <c r="G26" s="431">
        <v>150000</v>
      </c>
      <c r="H26" s="412">
        <v>150000</v>
      </c>
      <c r="I26" s="413">
        <f t="shared" si="0"/>
        <v>1</v>
      </c>
    </row>
    <row r="27" spans="2:9" ht="12" x14ac:dyDescent="0.15">
      <c r="B27" s="714"/>
      <c r="C27" s="432" t="s">
        <v>396</v>
      </c>
      <c r="D27" s="433">
        <v>1</v>
      </c>
      <c r="E27" s="434">
        <v>2</v>
      </c>
      <c r="F27" s="436" t="s">
        <v>207</v>
      </c>
      <c r="G27" s="431">
        <v>80399</v>
      </c>
      <c r="H27" s="431">
        <v>82150</v>
      </c>
      <c r="I27" s="413">
        <f t="shared" si="0"/>
        <v>0.97868533171028604</v>
      </c>
    </row>
    <row r="28" spans="2:9" ht="12" x14ac:dyDescent="0.15">
      <c r="B28" s="714"/>
      <c r="C28" s="407" t="s">
        <v>209</v>
      </c>
      <c r="D28" s="408">
        <v>2</v>
      </c>
      <c r="E28" s="409">
        <v>1</v>
      </c>
      <c r="F28" s="436" t="s">
        <v>357</v>
      </c>
      <c r="G28" s="435">
        <v>99749</v>
      </c>
      <c r="H28" s="412">
        <v>122850</v>
      </c>
      <c r="I28" s="413">
        <f t="shared" si="0"/>
        <v>0.81195767195767199</v>
      </c>
    </row>
    <row r="29" spans="2:9" ht="12" x14ac:dyDescent="0.15">
      <c r="B29" s="714"/>
      <c r="C29" s="407" t="s">
        <v>210</v>
      </c>
      <c r="D29" s="408">
        <v>1</v>
      </c>
      <c r="E29" s="409">
        <v>2</v>
      </c>
      <c r="F29" s="436" t="s">
        <v>207</v>
      </c>
      <c r="G29" s="411">
        <v>77573</v>
      </c>
      <c r="H29" s="412">
        <v>71849</v>
      </c>
      <c r="I29" s="413">
        <f t="shared" si="0"/>
        <v>1.079667079569653</v>
      </c>
    </row>
    <row r="30" spans="2:9" ht="12" x14ac:dyDescent="0.15">
      <c r="B30" s="714"/>
      <c r="C30" s="407" t="s">
        <v>397</v>
      </c>
      <c r="D30" s="408">
        <v>1</v>
      </c>
      <c r="E30" s="409">
        <v>2</v>
      </c>
      <c r="F30" s="436" t="s">
        <v>207</v>
      </c>
      <c r="G30" s="411">
        <v>555883</v>
      </c>
      <c r="H30" s="412">
        <v>542079</v>
      </c>
      <c r="I30" s="413">
        <f t="shared" si="0"/>
        <v>1.0254649230093769</v>
      </c>
    </row>
    <row r="31" spans="2:9" ht="12" x14ac:dyDescent="0.15">
      <c r="B31" s="714"/>
      <c r="C31" s="407" t="s">
        <v>211</v>
      </c>
      <c r="D31" s="408">
        <v>1</v>
      </c>
      <c r="E31" s="409">
        <v>2</v>
      </c>
      <c r="F31" s="436" t="s">
        <v>207</v>
      </c>
      <c r="G31" s="411">
        <v>235951</v>
      </c>
      <c r="H31" s="412">
        <v>240446</v>
      </c>
      <c r="I31" s="413">
        <f t="shared" si="0"/>
        <v>0.98130557380867223</v>
      </c>
    </row>
    <row r="32" spans="2:9" ht="12" x14ac:dyDescent="0.15">
      <c r="B32" s="714"/>
      <c r="C32" s="407" t="s">
        <v>398</v>
      </c>
      <c r="D32" s="408">
        <v>1</v>
      </c>
      <c r="E32" s="409">
        <v>2</v>
      </c>
      <c r="F32" s="436" t="s">
        <v>207</v>
      </c>
      <c r="G32" s="411">
        <v>90286</v>
      </c>
      <c r="H32" s="412">
        <v>78148</v>
      </c>
      <c r="I32" s="413">
        <f t="shared" si="0"/>
        <v>1.1553206735936941</v>
      </c>
    </row>
    <row r="33" spans="2:9" ht="12" x14ac:dyDescent="0.15">
      <c r="B33" s="714"/>
      <c r="C33" s="407" t="s">
        <v>399</v>
      </c>
      <c r="D33" s="408">
        <v>1</v>
      </c>
      <c r="E33" s="409">
        <v>2</v>
      </c>
      <c r="F33" s="436" t="s">
        <v>207</v>
      </c>
      <c r="G33" s="411">
        <v>71304</v>
      </c>
      <c r="H33" s="412">
        <v>119617</v>
      </c>
      <c r="I33" s="413">
        <f t="shared" si="0"/>
        <v>0.59610256067281409</v>
      </c>
    </row>
    <row r="34" spans="2:9" ht="12" x14ac:dyDescent="0.15">
      <c r="B34" s="714"/>
      <c r="C34" s="432" t="s">
        <v>212</v>
      </c>
      <c r="D34" s="433">
        <v>1</v>
      </c>
      <c r="E34" s="434">
        <v>2</v>
      </c>
      <c r="F34" s="436" t="s">
        <v>207</v>
      </c>
      <c r="G34" s="435">
        <v>300188</v>
      </c>
      <c r="H34" s="431">
        <v>340448</v>
      </c>
      <c r="I34" s="413">
        <f t="shared" si="0"/>
        <v>0.88174405489237706</v>
      </c>
    </row>
    <row r="35" spans="2:9" ht="12" x14ac:dyDescent="0.15">
      <c r="B35" s="714"/>
      <c r="C35" s="407" t="s">
        <v>213</v>
      </c>
      <c r="D35" s="408">
        <v>1</v>
      </c>
      <c r="E35" s="409">
        <v>2</v>
      </c>
      <c r="F35" s="436" t="s">
        <v>207</v>
      </c>
      <c r="G35" s="411">
        <v>93275</v>
      </c>
      <c r="H35" s="431">
        <v>52463</v>
      </c>
      <c r="I35" s="413">
        <f t="shared" si="0"/>
        <v>1.7779196767245486</v>
      </c>
    </row>
    <row r="36" spans="2:9" ht="12" x14ac:dyDescent="0.15">
      <c r="B36" s="714"/>
      <c r="C36" s="407" t="s">
        <v>214</v>
      </c>
      <c r="D36" s="408">
        <v>1</v>
      </c>
      <c r="E36" s="409">
        <v>5</v>
      </c>
      <c r="F36" s="417" t="s">
        <v>351</v>
      </c>
      <c r="G36" s="435">
        <v>1556500</v>
      </c>
      <c r="H36" s="412">
        <v>1588500</v>
      </c>
      <c r="I36" s="413">
        <f t="shared" si="0"/>
        <v>0.97985520931696568</v>
      </c>
    </row>
    <row r="37" spans="2:9" ht="12" x14ac:dyDescent="0.15">
      <c r="B37" s="714"/>
      <c r="C37" s="407" t="s">
        <v>400</v>
      </c>
      <c r="D37" s="408">
        <v>1</v>
      </c>
      <c r="E37" s="409">
        <v>5</v>
      </c>
      <c r="F37" s="410" t="s">
        <v>351</v>
      </c>
      <c r="G37" s="435">
        <v>585721</v>
      </c>
      <c r="H37" s="412">
        <v>588432</v>
      </c>
      <c r="I37" s="413">
        <f t="shared" si="0"/>
        <v>0.99539284063409195</v>
      </c>
    </row>
    <row r="38" spans="2:9" ht="12" x14ac:dyDescent="0.15">
      <c r="B38" s="714"/>
      <c r="C38" s="407" t="s">
        <v>401</v>
      </c>
      <c r="D38" s="408">
        <v>2</v>
      </c>
      <c r="E38" s="409">
        <v>1</v>
      </c>
      <c r="F38" s="436" t="s">
        <v>357</v>
      </c>
      <c r="G38" s="435">
        <v>217215</v>
      </c>
      <c r="H38" s="412">
        <v>207731</v>
      </c>
      <c r="I38" s="413">
        <f t="shared" si="0"/>
        <v>1.0456551983093521</v>
      </c>
    </row>
    <row r="39" spans="2:9" ht="12" x14ac:dyDescent="0.15">
      <c r="B39" s="714"/>
      <c r="C39" s="407" t="s">
        <v>215</v>
      </c>
      <c r="D39" s="408">
        <v>1</v>
      </c>
      <c r="E39" s="409">
        <v>5</v>
      </c>
      <c r="F39" s="417" t="s">
        <v>351</v>
      </c>
      <c r="G39" s="431">
        <v>225139</v>
      </c>
      <c r="H39" s="412">
        <v>230564</v>
      </c>
      <c r="I39" s="413">
        <f t="shared" si="0"/>
        <v>0.97647074131260736</v>
      </c>
    </row>
    <row r="40" spans="2:9" ht="12" x14ac:dyDescent="0.15">
      <c r="B40" s="714"/>
      <c r="C40" s="407" t="s">
        <v>216</v>
      </c>
      <c r="D40" s="408">
        <v>1</v>
      </c>
      <c r="E40" s="409">
        <v>5</v>
      </c>
      <c r="F40" s="410" t="s">
        <v>351</v>
      </c>
      <c r="G40" s="431">
        <v>252762</v>
      </c>
      <c r="H40" s="412">
        <v>252624</v>
      </c>
      <c r="I40" s="413">
        <f t="shared" si="0"/>
        <v>1.0005462663879916</v>
      </c>
    </row>
    <row r="41" spans="2:9" ht="12" x14ac:dyDescent="0.15">
      <c r="B41" s="714"/>
      <c r="C41" s="407" t="s">
        <v>363</v>
      </c>
      <c r="D41" s="408">
        <v>2</v>
      </c>
      <c r="E41" s="409">
        <v>1</v>
      </c>
      <c r="F41" s="436" t="s">
        <v>357</v>
      </c>
      <c r="G41" s="431">
        <v>151000</v>
      </c>
      <c r="H41" s="412">
        <v>143000</v>
      </c>
      <c r="I41" s="413">
        <f t="shared" si="0"/>
        <v>1.055944055944056</v>
      </c>
    </row>
    <row r="42" spans="2:9" ht="12" x14ac:dyDescent="0.15">
      <c r="B42" s="714"/>
      <c r="C42" s="407" t="s">
        <v>402</v>
      </c>
      <c r="D42" s="408">
        <v>2</v>
      </c>
      <c r="E42" s="409">
        <v>1</v>
      </c>
      <c r="F42" s="436" t="s">
        <v>357</v>
      </c>
      <c r="G42" s="431">
        <v>340000</v>
      </c>
      <c r="H42" s="412">
        <v>320000</v>
      </c>
      <c r="I42" s="413">
        <f t="shared" si="0"/>
        <v>1.0625</v>
      </c>
    </row>
    <row r="43" spans="2:9" ht="13.5" x14ac:dyDescent="0.15">
      <c r="B43" s="714"/>
      <c r="C43" s="407" t="s">
        <v>403</v>
      </c>
      <c r="D43" s="408">
        <v>2</v>
      </c>
      <c r="E43" s="409">
        <v>1</v>
      </c>
      <c r="F43" s="436" t="s">
        <v>357</v>
      </c>
      <c r="G43" s="435">
        <v>655800</v>
      </c>
      <c r="H43" s="583">
        <v>551700</v>
      </c>
      <c r="I43" s="413">
        <f t="shared" si="0"/>
        <v>1.188689505165851</v>
      </c>
    </row>
    <row r="44" spans="2:9" ht="12" x14ac:dyDescent="0.15">
      <c r="B44" s="714"/>
      <c r="C44" s="407" t="s">
        <v>404</v>
      </c>
      <c r="D44" s="408">
        <v>2</v>
      </c>
      <c r="E44" s="409">
        <v>1</v>
      </c>
      <c r="F44" s="436" t="s">
        <v>357</v>
      </c>
      <c r="G44" s="435">
        <v>93183</v>
      </c>
      <c r="H44" s="412">
        <v>74573</v>
      </c>
      <c r="I44" s="413">
        <f t="shared" si="0"/>
        <v>1.2495541281697129</v>
      </c>
    </row>
    <row r="45" spans="2:9" ht="12" x14ac:dyDescent="0.15">
      <c r="B45" s="714"/>
      <c r="C45" s="432" t="s">
        <v>405</v>
      </c>
      <c r="D45" s="437">
        <v>2</v>
      </c>
      <c r="E45" s="438">
        <v>1</v>
      </c>
      <c r="F45" s="410" t="s">
        <v>357</v>
      </c>
      <c r="G45" s="431">
        <v>162260</v>
      </c>
      <c r="H45" s="431">
        <v>141810</v>
      </c>
      <c r="I45" s="413">
        <f t="shared" si="0"/>
        <v>1.1442070375855018</v>
      </c>
    </row>
    <row r="46" spans="2:9" ht="12" x14ac:dyDescent="0.15">
      <c r="B46" s="714"/>
      <c r="C46" s="432" t="s">
        <v>364</v>
      </c>
      <c r="D46" s="433">
        <v>2</v>
      </c>
      <c r="E46" s="434">
        <v>1</v>
      </c>
      <c r="F46" s="410" t="s">
        <v>357</v>
      </c>
      <c r="G46" s="435">
        <v>80000</v>
      </c>
      <c r="H46" s="431">
        <v>60000</v>
      </c>
      <c r="I46" s="413">
        <f t="shared" si="0"/>
        <v>1.3333333333333333</v>
      </c>
    </row>
    <row r="47" spans="2:9" ht="12" x14ac:dyDescent="0.15">
      <c r="B47" s="714"/>
      <c r="C47" s="407" t="s">
        <v>217</v>
      </c>
      <c r="D47" s="408">
        <v>2</v>
      </c>
      <c r="E47" s="409">
        <v>1</v>
      </c>
      <c r="F47" s="410" t="s">
        <v>357</v>
      </c>
      <c r="G47" s="411">
        <v>300000</v>
      </c>
      <c r="H47" s="412">
        <v>270000</v>
      </c>
      <c r="I47" s="413">
        <f t="shared" si="0"/>
        <v>1.1111111111111112</v>
      </c>
    </row>
    <row r="48" spans="2:9" ht="12" x14ac:dyDescent="0.15">
      <c r="B48" s="714"/>
      <c r="C48" s="407" t="s">
        <v>365</v>
      </c>
      <c r="D48" s="408">
        <v>2</v>
      </c>
      <c r="E48" s="409">
        <v>1</v>
      </c>
      <c r="F48" s="436" t="s">
        <v>357</v>
      </c>
      <c r="G48" s="435">
        <v>120000</v>
      </c>
      <c r="H48" s="412">
        <v>180000</v>
      </c>
      <c r="I48" s="413">
        <f t="shared" si="0"/>
        <v>0.66666666666666663</v>
      </c>
    </row>
    <row r="49" spans="2:9" ht="12" x14ac:dyDescent="0.15">
      <c r="B49" s="714"/>
      <c r="C49" s="407" t="s">
        <v>406</v>
      </c>
      <c r="D49" s="408">
        <v>2</v>
      </c>
      <c r="E49" s="409">
        <v>1</v>
      </c>
      <c r="F49" s="436" t="s">
        <v>357</v>
      </c>
      <c r="G49" s="431">
        <v>86751</v>
      </c>
      <c r="H49" s="412">
        <v>55234</v>
      </c>
      <c r="I49" s="413">
        <f t="shared" si="0"/>
        <v>1.570608683057537</v>
      </c>
    </row>
    <row r="50" spans="2:9" ht="12" x14ac:dyDescent="0.15">
      <c r="B50" s="714"/>
      <c r="C50" s="407" t="s">
        <v>407</v>
      </c>
      <c r="D50" s="408">
        <v>1</v>
      </c>
      <c r="E50" s="409">
        <v>4</v>
      </c>
      <c r="F50" s="410" t="s">
        <v>289</v>
      </c>
      <c r="G50" s="431">
        <v>65000</v>
      </c>
      <c r="H50" s="412">
        <v>89024</v>
      </c>
      <c r="I50" s="413">
        <f t="shared" si="0"/>
        <v>0.73014018691588789</v>
      </c>
    </row>
    <row r="51" spans="2:9" ht="12" x14ac:dyDescent="0.15">
      <c r="B51" s="714"/>
      <c r="C51" s="432" t="s">
        <v>218</v>
      </c>
      <c r="D51" s="433">
        <v>1</v>
      </c>
      <c r="E51" s="434">
        <v>1</v>
      </c>
      <c r="F51" s="410" t="s">
        <v>200</v>
      </c>
      <c r="G51" s="435">
        <v>84180</v>
      </c>
      <c r="H51" s="431">
        <v>101310</v>
      </c>
      <c r="I51" s="413">
        <f t="shared" si="0"/>
        <v>0.83091501332543682</v>
      </c>
    </row>
    <row r="52" spans="2:9" ht="12" x14ac:dyDescent="0.15">
      <c r="B52" s="714"/>
      <c r="C52" s="407" t="s">
        <v>408</v>
      </c>
      <c r="D52" s="408">
        <v>1</v>
      </c>
      <c r="E52" s="409">
        <v>4</v>
      </c>
      <c r="F52" s="410" t="s">
        <v>289</v>
      </c>
      <c r="G52" s="431">
        <v>53695</v>
      </c>
      <c r="H52" s="412">
        <v>7100</v>
      </c>
      <c r="I52" s="413">
        <f t="shared" si="0"/>
        <v>7.5626760563380282</v>
      </c>
    </row>
    <row r="53" spans="2:9" ht="12" x14ac:dyDescent="0.15">
      <c r="B53" s="714"/>
      <c r="C53" s="407" t="s">
        <v>409</v>
      </c>
      <c r="D53" s="408">
        <v>1</v>
      </c>
      <c r="E53" s="409">
        <v>4</v>
      </c>
      <c r="F53" s="410" t="s">
        <v>289</v>
      </c>
      <c r="G53" s="431">
        <v>487705</v>
      </c>
      <c r="H53" s="412">
        <v>294564</v>
      </c>
      <c r="I53" s="458">
        <f t="shared" si="0"/>
        <v>1.6556843334555478</v>
      </c>
    </row>
    <row r="54" spans="2:9" ht="12" x14ac:dyDescent="0.15">
      <c r="B54" s="714"/>
      <c r="C54" s="407" t="s">
        <v>410</v>
      </c>
      <c r="D54" s="408">
        <v>2</v>
      </c>
      <c r="E54" s="409">
        <v>1</v>
      </c>
      <c r="F54" s="436" t="s">
        <v>357</v>
      </c>
      <c r="G54" s="431">
        <v>592395</v>
      </c>
      <c r="H54" s="412">
        <v>522919</v>
      </c>
      <c r="I54" s="413">
        <f t="shared" si="0"/>
        <v>1.132861877269711</v>
      </c>
    </row>
    <row r="55" spans="2:9" ht="12" x14ac:dyDescent="0.15">
      <c r="B55" s="714"/>
      <c r="C55" s="407" t="s">
        <v>411</v>
      </c>
      <c r="D55" s="408">
        <v>2</v>
      </c>
      <c r="E55" s="409">
        <v>1</v>
      </c>
      <c r="F55" s="436" t="s">
        <v>357</v>
      </c>
      <c r="G55" s="431">
        <v>151210</v>
      </c>
      <c r="H55" s="412">
        <v>73890</v>
      </c>
      <c r="I55" s="413">
        <f t="shared" si="0"/>
        <v>2.0464203545811341</v>
      </c>
    </row>
    <row r="56" spans="2:9" ht="12" x14ac:dyDescent="0.15">
      <c r="B56" s="714"/>
      <c r="C56" s="613" t="s">
        <v>412</v>
      </c>
      <c r="D56" s="408">
        <v>2</v>
      </c>
      <c r="E56" s="409">
        <v>1</v>
      </c>
      <c r="F56" s="410" t="s">
        <v>357</v>
      </c>
      <c r="G56" s="431">
        <v>137617</v>
      </c>
      <c r="H56" s="412">
        <v>122259</v>
      </c>
      <c r="I56" s="413">
        <f t="shared" si="0"/>
        <v>1.1256185638685086</v>
      </c>
    </row>
    <row r="57" spans="2:9" ht="12" x14ac:dyDescent="0.15">
      <c r="B57" s="714"/>
      <c r="C57" s="407" t="s">
        <v>413</v>
      </c>
      <c r="D57" s="408">
        <v>2</v>
      </c>
      <c r="E57" s="409">
        <v>1</v>
      </c>
      <c r="F57" s="410" t="s">
        <v>357</v>
      </c>
      <c r="G57" s="435">
        <v>98717</v>
      </c>
      <c r="H57" s="412">
        <v>107765</v>
      </c>
      <c r="I57" s="413">
        <f t="shared" si="0"/>
        <v>0.9160395304597968</v>
      </c>
    </row>
    <row r="58" spans="2:9" ht="12" x14ac:dyDescent="0.15">
      <c r="B58" s="714"/>
      <c r="C58" s="432" t="s">
        <v>414</v>
      </c>
      <c r="D58" s="433">
        <v>2</v>
      </c>
      <c r="E58" s="434">
        <v>1</v>
      </c>
      <c r="F58" s="436" t="s">
        <v>357</v>
      </c>
      <c r="G58" s="435">
        <v>131202</v>
      </c>
      <c r="H58" s="431">
        <v>111088</v>
      </c>
      <c r="I58" s="413">
        <f t="shared" si="0"/>
        <v>1.1810636612415382</v>
      </c>
    </row>
    <row r="59" spans="2:9" ht="12" x14ac:dyDescent="0.15">
      <c r="B59" s="714"/>
      <c r="C59" s="432" t="s">
        <v>415</v>
      </c>
      <c r="D59" s="433">
        <v>2</v>
      </c>
      <c r="E59" s="434">
        <v>1</v>
      </c>
      <c r="F59" s="410" t="s">
        <v>357</v>
      </c>
      <c r="G59" s="435">
        <v>85487</v>
      </c>
      <c r="H59" s="431">
        <v>88629</v>
      </c>
      <c r="I59" s="413">
        <f t="shared" si="0"/>
        <v>0.96454884969930832</v>
      </c>
    </row>
    <row r="60" spans="2:9" ht="12" x14ac:dyDescent="0.15">
      <c r="B60" s="714"/>
      <c r="C60" s="432" t="s">
        <v>416</v>
      </c>
      <c r="D60" s="433">
        <v>2</v>
      </c>
      <c r="E60" s="434">
        <v>1</v>
      </c>
      <c r="F60" s="410" t="s">
        <v>357</v>
      </c>
      <c r="G60" s="431">
        <v>64687</v>
      </c>
      <c r="H60" s="431">
        <v>60768</v>
      </c>
      <c r="I60" s="413">
        <f t="shared" si="0"/>
        <v>1.0644911795681937</v>
      </c>
    </row>
    <row r="61" spans="2:9" ht="12" x14ac:dyDescent="0.15">
      <c r="B61" s="714"/>
      <c r="C61" s="432" t="s">
        <v>417</v>
      </c>
      <c r="D61" s="437">
        <v>2</v>
      </c>
      <c r="E61" s="438">
        <v>1</v>
      </c>
      <c r="F61" s="436" t="s">
        <v>357</v>
      </c>
      <c r="G61" s="431">
        <v>144475</v>
      </c>
      <c r="H61" s="431">
        <v>127687</v>
      </c>
      <c r="I61" s="413">
        <f t="shared" si="0"/>
        <v>1.131477754195807</v>
      </c>
    </row>
    <row r="62" spans="2:9" ht="12" x14ac:dyDescent="0.15">
      <c r="B62" s="714"/>
      <c r="C62" s="407" t="s">
        <v>418</v>
      </c>
      <c r="D62" s="408">
        <v>2</v>
      </c>
      <c r="E62" s="409">
        <v>1</v>
      </c>
      <c r="F62" s="410" t="s">
        <v>357</v>
      </c>
      <c r="G62" s="431">
        <v>64098</v>
      </c>
      <c r="H62" s="412">
        <v>56019</v>
      </c>
      <c r="I62" s="413">
        <f t="shared" si="0"/>
        <v>1.1442189257216302</v>
      </c>
    </row>
    <row r="63" spans="2:9" ht="12" x14ac:dyDescent="0.15">
      <c r="B63" s="714"/>
      <c r="C63" s="407" t="s">
        <v>419</v>
      </c>
      <c r="D63" s="408">
        <v>2</v>
      </c>
      <c r="E63" s="409">
        <v>1</v>
      </c>
      <c r="F63" s="410" t="s">
        <v>357</v>
      </c>
      <c r="G63" s="431">
        <v>200000</v>
      </c>
      <c r="H63" s="412">
        <v>200000</v>
      </c>
      <c r="I63" s="413">
        <f t="shared" si="0"/>
        <v>1</v>
      </c>
    </row>
    <row r="64" spans="2:9" ht="12" x14ac:dyDescent="0.15">
      <c r="B64" s="714"/>
      <c r="C64" s="407" t="s">
        <v>420</v>
      </c>
      <c r="D64" s="408">
        <v>1</v>
      </c>
      <c r="E64" s="409">
        <v>5</v>
      </c>
      <c r="F64" s="417" t="s">
        <v>351</v>
      </c>
      <c r="G64" s="435">
        <v>179050</v>
      </c>
      <c r="H64" s="412">
        <v>151566</v>
      </c>
      <c r="I64" s="413">
        <f t="shared" si="0"/>
        <v>1.1813335444624784</v>
      </c>
    </row>
    <row r="65" spans="2:9" ht="12" x14ac:dyDescent="0.15">
      <c r="B65" s="714"/>
      <c r="C65" s="407" t="s">
        <v>219</v>
      </c>
      <c r="D65" s="408">
        <v>1</v>
      </c>
      <c r="E65" s="409">
        <v>5</v>
      </c>
      <c r="F65" s="410" t="s">
        <v>351</v>
      </c>
      <c r="G65" s="435">
        <v>1081259</v>
      </c>
      <c r="H65" s="412">
        <v>1083800</v>
      </c>
      <c r="I65" s="413">
        <f t="shared" si="0"/>
        <v>0.99765547148920464</v>
      </c>
    </row>
    <row r="66" spans="2:9" ht="12" x14ac:dyDescent="0.15">
      <c r="B66" s="714"/>
      <c r="C66" s="414" t="s">
        <v>366</v>
      </c>
      <c r="D66" s="415">
        <v>2</v>
      </c>
      <c r="E66" s="416">
        <v>1</v>
      </c>
      <c r="F66" s="436" t="s">
        <v>357</v>
      </c>
      <c r="G66" s="584">
        <v>78057</v>
      </c>
      <c r="H66" s="419">
        <v>89161</v>
      </c>
      <c r="I66" s="420">
        <f t="shared" si="0"/>
        <v>0.8754612442659907</v>
      </c>
    </row>
    <row r="67" spans="2:9" ht="12" x14ac:dyDescent="0.15">
      <c r="B67" s="714"/>
      <c r="C67" s="414" t="s">
        <v>220</v>
      </c>
      <c r="D67" s="415">
        <v>1</v>
      </c>
      <c r="E67" s="416">
        <v>2</v>
      </c>
      <c r="F67" s="585" t="s">
        <v>207</v>
      </c>
      <c r="G67" s="584">
        <v>354832</v>
      </c>
      <c r="H67" s="419">
        <v>337434</v>
      </c>
      <c r="I67" s="420">
        <f t="shared" si="0"/>
        <v>1.0515597124178357</v>
      </c>
    </row>
    <row r="68" spans="2:9" ht="12" x14ac:dyDescent="0.15">
      <c r="B68" s="714"/>
      <c r="C68" s="407" t="s">
        <v>221</v>
      </c>
      <c r="D68" s="408">
        <v>1</v>
      </c>
      <c r="E68" s="409">
        <v>5</v>
      </c>
      <c r="F68" s="410" t="s">
        <v>351</v>
      </c>
      <c r="G68" s="435">
        <v>312834</v>
      </c>
      <c r="H68" s="412">
        <v>279138</v>
      </c>
      <c r="I68" s="413">
        <f t="shared" si="0"/>
        <v>1.1207144853083422</v>
      </c>
    </row>
    <row r="69" spans="2:9" ht="12" x14ac:dyDescent="0.15">
      <c r="B69" s="714"/>
      <c r="C69" s="407" t="s">
        <v>222</v>
      </c>
      <c r="D69" s="408">
        <v>1</v>
      </c>
      <c r="E69" s="409">
        <v>5</v>
      </c>
      <c r="F69" s="410" t="s">
        <v>351</v>
      </c>
      <c r="G69" s="435">
        <v>105796</v>
      </c>
      <c r="H69" s="412">
        <v>104129</v>
      </c>
      <c r="I69" s="413">
        <f t="shared" si="0"/>
        <v>1.0160089888503683</v>
      </c>
    </row>
    <row r="70" spans="2:9" ht="12" x14ac:dyDescent="0.15">
      <c r="B70" s="714"/>
      <c r="C70" s="414" t="s">
        <v>223</v>
      </c>
      <c r="D70" s="415">
        <v>1</v>
      </c>
      <c r="E70" s="416">
        <v>4</v>
      </c>
      <c r="F70" s="410" t="s">
        <v>289</v>
      </c>
      <c r="G70" s="584">
        <v>90650</v>
      </c>
      <c r="H70" s="419">
        <v>95423</v>
      </c>
      <c r="I70" s="420">
        <f t="shared" ref="I70:I138" si="1">IFERROR(G70/H70,"－")</f>
        <v>0.94998061264055833</v>
      </c>
    </row>
    <row r="71" spans="2:9" ht="12" x14ac:dyDescent="0.15">
      <c r="B71" s="714"/>
      <c r="C71" s="414" t="s">
        <v>421</v>
      </c>
      <c r="D71" s="415">
        <v>1</v>
      </c>
      <c r="E71" s="416">
        <v>4</v>
      </c>
      <c r="F71" s="410" t="s">
        <v>289</v>
      </c>
      <c r="G71" s="584">
        <v>218676</v>
      </c>
      <c r="H71" s="419">
        <v>204490</v>
      </c>
      <c r="I71" s="420">
        <f t="shared" si="1"/>
        <v>1.0693725854565015</v>
      </c>
    </row>
    <row r="72" spans="2:9" ht="12" x14ac:dyDescent="0.15">
      <c r="B72" s="714"/>
      <c r="C72" s="414" t="s">
        <v>422</v>
      </c>
      <c r="D72" s="415">
        <v>1</v>
      </c>
      <c r="E72" s="416">
        <v>4</v>
      </c>
      <c r="F72" s="417" t="s">
        <v>289</v>
      </c>
      <c r="G72" s="584">
        <v>731084</v>
      </c>
      <c r="H72" s="419">
        <v>706385</v>
      </c>
      <c r="I72" s="420">
        <f t="shared" si="1"/>
        <v>1.0349653517557706</v>
      </c>
    </row>
    <row r="73" spans="2:9" ht="12" x14ac:dyDescent="0.15">
      <c r="B73" s="714"/>
      <c r="C73" s="414" t="s">
        <v>224</v>
      </c>
      <c r="D73" s="415">
        <v>1</v>
      </c>
      <c r="E73" s="416">
        <v>5</v>
      </c>
      <c r="F73" s="417" t="s">
        <v>351</v>
      </c>
      <c r="G73" s="584">
        <v>191013</v>
      </c>
      <c r="H73" s="419">
        <v>189066</v>
      </c>
      <c r="I73" s="420">
        <f t="shared" si="1"/>
        <v>1.0102979911776839</v>
      </c>
    </row>
    <row r="74" spans="2:9" ht="12" x14ac:dyDescent="0.15">
      <c r="B74" s="713"/>
      <c r="C74" s="421" t="s">
        <v>225</v>
      </c>
      <c r="D74" s="422">
        <v>2</v>
      </c>
      <c r="E74" s="423">
        <v>1</v>
      </c>
      <c r="F74" s="439" t="s">
        <v>357</v>
      </c>
      <c r="G74" s="440">
        <v>91507</v>
      </c>
      <c r="H74" s="425">
        <v>73631</v>
      </c>
      <c r="I74" s="426">
        <f t="shared" si="1"/>
        <v>1.2427781776697315</v>
      </c>
    </row>
    <row r="75" spans="2:9" ht="12" x14ac:dyDescent="0.15">
      <c r="B75" s="708" t="s">
        <v>108</v>
      </c>
      <c r="C75" s="398" t="s">
        <v>367</v>
      </c>
      <c r="D75" s="399">
        <v>1</v>
      </c>
      <c r="E75" s="400">
        <v>3</v>
      </c>
      <c r="F75" s="401" t="s">
        <v>196</v>
      </c>
      <c r="G75" s="441">
        <v>386450</v>
      </c>
      <c r="H75" s="403">
        <v>359616</v>
      </c>
      <c r="I75" s="404">
        <f t="shared" si="1"/>
        <v>1.0746184819362876</v>
      </c>
    </row>
    <row r="76" spans="2:9" ht="12" x14ac:dyDescent="0.15">
      <c r="B76" s="708"/>
      <c r="C76" s="407" t="s">
        <v>368</v>
      </c>
      <c r="D76" s="408">
        <v>1</v>
      </c>
      <c r="E76" s="409">
        <v>3</v>
      </c>
      <c r="F76" s="410" t="s">
        <v>196</v>
      </c>
      <c r="G76" s="435">
        <v>91926</v>
      </c>
      <c r="H76" s="412">
        <v>123742</v>
      </c>
      <c r="I76" s="413">
        <f t="shared" si="1"/>
        <v>0.74288438848572025</v>
      </c>
    </row>
    <row r="77" spans="2:9" ht="12" x14ac:dyDescent="0.15">
      <c r="B77" s="708"/>
      <c r="C77" s="407" t="s">
        <v>423</v>
      </c>
      <c r="D77" s="408">
        <v>1</v>
      </c>
      <c r="E77" s="409">
        <v>3</v>
      </c>
      <c r="F77" s="410" t="s">
        <v>196</v>
      </c>
      <c r="G77" s="435">
        <v>57375</v>
      </c>
      <c r="H77" s="412">
        <v>47538</v>
      </c>
      <c r="I77" s="413">
        <f t="shared" si="1"/>
        <v>1.2069291934873154</v>
      </c>
    </row>
    <row r="78" spans="2:9" ht="12" x14ac:dyDescent="0.15">
      <c r="B78" s="708"/>
      <c r="C78" s="407" t="s">
        <v>369</v>
      </c>
      <c r="D78" s="408">
        <v>1</v>
      </c>
      <c r="E78" s="409">
        <v>4</v>
      </c>
      <c r="F78" s="417" t="s">
        <v>289</v>
      </c>
      <c r="G78" s="435">
        <v>57075</v>
      </c>
      <c r="H78" s="412">
        <v>58304</v>
      </c>
      <c r="I78" s="413">
        <f t="shared" si="1"/>
        <v>0.97892082875960484</v>
      </c>
    </row>
    <row r="79" spans="2:9" ht="12" x14ac:dyDescent="0.15">
      <c r="B79" s="708"/>
      <c r="C79" s="407" t="s">
        <v>370</v>
      </c>
      <c r="D79" s="408">
        <v>1</v>
      </c>
      <c r="E79" s="409">
        <v>2</v>
      </c>
      <c r="F79" s="436" t="s">
        <v>207</v>
      </c>
      <c r="G79" s="435">
        <v>58487</v>
      </c>
      <c r="H79" s="412">
        <v>52598</v>
      </c>
      <c r="I79" s="413">
        <f t="shared" si="1"/>
        <v>1.1119624320316361</v>
      </c>
    </row>
    <row r="80" spans="2:9" ht="12" x14ac:dyDescent="0.15">
      <c r="B80" s="708"/>
      <c r="C80" s="407" t="s">
        <v>371</v>
      </c>
      <c r="D80" s="408">
        <v>1</v>
      </c>
      <c r="E80" s="409">
        <v>5</v>
      </c>
      <c r="F80" s="593" t="s">
        <v>351</v>
      </c>
      <c r="G80" s="435">
        <v>190562</v>
      </c>
      <c r="H80" s="412">
        <v>223326</v>
      </c>
      <c r="I80" s="413">
        <f t="shared" si="1"/>
        <v>0.85329070506792759</v>
      </c>
    </row>
    <row r="81" spans="2:9" ht="12" x14ac:dyDescent="0.15">
      <c r="B81" s="708"/>
      <c r="C81" s="407" t="s">
        <v>372</v>
      </c>
      <c r="D81" s="408">
        <v>1</v>
      </c>
      <c r="E81" s="409">
        <v>5</v>
      </c>
      <c r="F81" s="417" t="s">
        <v>351</v>
      </c>
      <c r="G81" s="435">
        <v>107082</v>
      </c>
      <c r="H81" s="412">
        <v>93694</v>
      </c>
      <c r="I81" s="413">
        <f t="shared" si="1"/>
        <v>1.1428906867035242</v>
      </c>
    </row>
    <row r="82" spans="2:9" ht="12" x14ac:dyDescent="0.15">
      <c r="B82" s="708"/>
      <c r="C82" s="414" t="s">
        <v>373</v>
      </c>
      <c r="D82" s="415">
        <v>2</v>
      </c>
      <c r="E82" s="416">
        <v>1</v>
      </c>
      <c r="F82" s="585" t="s">
        <v>357</v>
      </c>
      <c r="G82" s="584">
        <v>131855</v>
      </c>
      <c r="H82" s="419">
        <v>122690</v>
      </c>
      <c r="I82" s="420">
        <f t="shared" si="1"/>
        <v>1.0747004645855407</v>
      </c>
    </row>
    <row r="83" spans="2:9" ht="12" x14ac:dyDescent="0.15">
      <c r="B83" s="708"/>
      <c r="C83" s="414" t="s">
        <v>374</v>
      </c>
      <c r="D83" s="415">
        <v>1</v>
      </c>
      <c r="E83" s="416">
        <v>4</v>
      </c>
      <c r="F83" s="585" t="s">
        <v>289</v>
      </c>
      <c r="G83" s="584">
        <v>189885</v>
      </c>
      <c r="H83" s="419">
        <v>161274</v>
      </c>
      <c r="I83" s="420">
        <f t="shared" si="1"/>
        <v>1.1774061535027345</v>
      </c>
    </row>
    <row r="84" spans="2:9" ht="12" x14ac:dyDescent="0.15">
      <c r="B84" s="708" t="s">
        <v>110</v>
      </c>
      <c r="C84" s="398" t="s">
        <v>424</v>
      </c>
      <c r="D84" s="399">
        <v>1</v>
      </c>
      <c r="E84" s="400">
        <v>3</v>
      </c>
      <c r="F84" s="401" t="s">
        <v>196</v>
      </c>
      <c r="G84" s="441">
        <v>142355</v>
      </c>
      <c r="H84" s="403">
        <v>126732</v>
      </c>
      <c r="I84" s="404">
        <f t="shared" si="1"/>
        <v>1.1232758892781618</v>
      </c>
    </row>
    <row r="85" spans="2:9" ht="12" x14ac:dyDescent="0.15">
      <c r="B85" s="708"/>
      <c r="C85" s="407" t="s">
        <v>425</v>
      </c>
      <c r="D85" s="408">
        <v>1</v>
      </c>
      <c r="E85" s="409">
        <v>5</v>
      </c>
      <c r="F85" s="410" t="s">
        <v>197</v>
      </c>
      <c r="G85" s="435">
        <v>581487</v>
      </c>
      <c r="H85" s="412">
        <v>481213</v>
      </c>
      <c r="I85" s="413">
        <f t="shared" si="1"/>
        <v>1.2083775791593327</v>
      </c>
    </row>
    <row r="86" spans="2:9" ht="12" x14ac:dyDescent="0.15">
      <c r="B86" s="708"/>
      <c r="C86" s="407" t="s">
        <v>426</v>
      </c>
      <c r="D86" s="408">
        <v>2</v>
      </c>
      <c r="E86" s="409">
        <v>1</v>
      </c>
      <c r="F86" s="436" t="s">
        <v>208</v>
      </c>
      <c r="G86" s="435">
        <v>60000</v>
      </c>
      <c r="H86" s="412">
        <v>50000</v>
      </c>
      <c r="I86" s="413">
        <f t="shared" si="1"/>
        <v>1.2</v>
      </c>
    </row>
    <row r="87" spans="2:9" ht="12" x14ac:dyDescent="0.15">
      <c r="B87" s="708"/>
      <c r="C87" s="421" t="s">
        <v>427</v>
      </c>
      <c r="D87" s="422">
        <v>1</v>
      </c>
      <c r="E87" s="423">
        <v>5</v>
      </c>
      <c r="F87" s="424" t="s">
        <v>197</v>
      </c>
      <c r="G87" s="440">
        <v>228434</v>
      </c>
      <c r="H87" s="425">
        <v>232855</v>
      </c>
      <c r="I87" s="426">
        <f t="shared" si="1"/>
        <v>0.98101393571106488</v>
      </c>
    </row>
    <row r="88" spans="2:9" ht="12" x14ac:dyDescent="0.15">
      <c r="B88" s="708" t="s">
        <v>175</v>
      </c>
      <c r="C88" s="398" t="s">
        <v>375</v>
      </c>
      <c r="D88" s="399">
        <v>1</v>
      </c>
      <c r="E88" s="400">
        <v>1</v>
      </c>
      <c r="F88" s="401" t="s">
        <v>200</v>
      </c>
      <c r="G88" s="441">
        <v>285029</v>
      </c>
      <c r="H88" s="403">
        <v>312141</v>
      </c>
      <c r="I88" s="404">
        <f t="shared" si="1"/>
        <v>0.91314181731973687</v>
      </c>
    </row>
    <row r="89" spans="2:9" ht="12" x14ac:dyDescent="0.15">
      <c r="B89" s="708"/>
      <c r="C89" s="407" t="s">
        <v>428</v>
      </c>
      <c r="D89" s="408">
        <v>1</v>
      </c>
      <c r="E89" s="409">
        <v>3</v>
      </c>
      <c r="F89" s="410" t="s">
        <v>196</v>
      </c>
      <c r="G89" s="435">
        <v>104718</v>
      </c>
      <c r="H89" s="412">
        <v>98058</v>
      </c>
      <c r="I89" s="413">
        <f t="shared" si="1"/>
        <v>1.0679189867221441</v>
      </c>
    </row>
    <row r="90" spans="2:9" ht="12" x14ac:dyDescent="0.15">
      <c r="B90" s="708"/>
      <c r="C90" s="407" t="s">
        <v>376</v>
      </c>
      <c r="D90" s="408">
        <v>1</v>
      </c>
      <c r="E90" s="409">
        <v>3</v>
      </c>
      <c r="F90" s="410" t="s">
        <v>196</v>
      </c>
      <c r="G90" s="435">
        <v>99486</v>
      </c>
      <c r="H90" s="412">
        <v>92391</v>
      </c>
      <c r="I90" s="413">
        <f t="shared" si="1"/>
        <v>1.0767931941422866</v>
      </c>
    </row>
    <row r="91" spans="2:9" ht="12" x14ac:dyDescent="0.15">
      <c r="B91" s="708"/>
      <c r="C91" s="407" t="s">
        <v>377</v>
      </c>
      <c r="D91" s="408">
        <v>1</v>
      </c>
      <c r="E91" s="409">
        <v>5</v>
      </c>
      <c r="F91" s="417" t="s">
        <v>351</v>
      </c>
      <c r="G91" s="435">
        <v>105922</v>
      </c>
      <c r="H91" s="412">
        <v>93390</v>
      </c>
      <c r="I91" s="413">
        <f t="shared" si="1"/>
        <v>1.1341899560980833</v>
      </c>
    </row>
    <row r="92" spans="2:9" ht="12" x14ac:dyDescent="0.15">
      <c r="B92" s="708"/>
      <c r="C92" s="407" t="s">
        <v>226</v>
      </c>
      <c r="D92" s="408">
        <v>1</v>
      </c>
      <c r="E92" s="409">
        <v>5</v>
      </c>
      <c r="F92" s="410" t="s">
        <v>351</v>
      </c>
      <c r="G92" s="435">
        <v>233803</v>
      </c>
      <c r="H92" s="412">
        <v>236180</v>
      </c>
      <c r="I92" s="413">
        <f t="shared" si="1"/>
        <v>0.98993564230671527</v>
      </c>
    </row>
    <row r="93" spans="2:9" ht="12" x14ac:dyDescent="0.15">
      <c r="B93" s="708"/>
      <c r="C93" s="432" t="s">
        <v>429</v>
      </c>
      <c r="D93" s="433">
        <v>1</v>
      </c>
      <c r="E93" s="434">
        <v>5</v>
      </c>
      <c r="F93" s="410" t="s">
        <v>351</v>
      </c>
      <c r="G93" s="435">
        <v>593582</v>
      </c>
      <c r="H93" s="431">
        <v>658881</v>
      </c>
      <c r="I93" s="413">
        <f t="shared" si="1"/>
        <v>0.90089409164932666</v>
      </c>
    </row>
    <row r="94" spans="2:9" ht="12" x14ac:dyDescent="0.15">
      <c r="B94" s="397" t="s">
        <v>114</v>
      </c>
      <c r="C94" s="443" t="s">
        <v>227</v>
      </c>
      <c r="D94" s="444">
        <v>1</v>
      </c>
      <c r="E94" s="445">
        <v>2</v>
      </c>
      <c r="F94" s="446" t="s">
        <v>207</v>
      </c>
      <c r="G94" s="447">
        <v>58000</v>
      </c>
      <c r="H94" s="448">
        <v>62500</v>
      </c>
      <c r="I94" s="449">
        <f t="shared" si="1"/>
        <v>0.92800000000000005</v>
      </c>
    </row>
    <row r="95" spans="2:9" ht="12" x14ac:dyDescent="0.15">
      <c r="B95" s="708" t="s">
        <v>118</v>
      </c>
      <c r="C95" s="398" t="s">
        <v>430</v>
      </c>
      <c r="D95" s="399">
        <v>1</v>
      </c>
      <c r="E95" s="400">
        <v>3</v>
      </c>
      <c r="F95" s="401" t="s">
        <v>196</v>
      </c>
      <c r="G95" s="441">
        <v>75489</v>
      </c>
      <c r="H95" s="403">
        <v>72420</v>
      </c>
      <c r="I95" s="404">
        <f t="shared" si="1"/>
        <v>1.042377796188898</v>
      </c>
    </row>
    <row r="96" spans="2:9" ht="12" x14ac:dyDescent="0.15">
      <c r="B96" s="708"/>
      <c r="C96" s="432" t="s">
        <v>431</v>
      </c>
      <c r="D96" s="437">
        <v>1</v>
      </c>
      <c r="E96" s="438">
        <v>3</v>
      </c>
      <c r="F96" s="410" t="s">
        <v>196</v>
      </c>
      <c r="G96" s="431">
        <v>186067</v>
      </c>
      <c r="H96" s="431">
        <v>176260</v>
      </c>
      <c r="I96" s="413">
        <f t="shared" si="1"/>
        <v>1.0556393963463067</v>
      </c>
    </row>
    <row r="97" spans="2:9" ht="12" x14ac:dyDescent="0.15">
      <c r="B97" s="708"/>
      <c r="C97" s="442" t="s">
        <v>432</v>
      </c>
      <c r="D97" s="437">
        <v>1</v>
      </c>
      <c r="E97" s="438">
        <v>4</v>
      </c>
      <c r="F97" s="410" t="s">
        <v>202</v>
      </c>
      <c r="G97" s="431">
        <v>305490</v>
      </c>
      <c r="H97" s="431">
        <v>307810</v>
      </c>
      <c r="I97" s="413">
        <f t="shared" si="1"/>
        <v>0.9924628829472727</v>
      </c>
    </row>
    <row r="98" spans="2:9" ht="12" x14ac:dyDescent="0.15">
      <c r="B98" s="708"/>
      <c r="C98" s="442" t="s">
        <v>433</v>
      </c>
      <c r="D98" s="437">
        <v>1</v>
      </c>
      <c r="E98" s="438">
        <v>1</v>
      </c>
      <c r="F98" s="410" t="s">
        <v>200</v>
      </c>
      <c r="G98" s="431">
        <v>188710</v>
      </c>
      <c r="H98" s="431">
        <v>173100</v>
      </c>
      <c r="I98" s="413">
        <f t="shared" si="1"/>
        <v>1.0901790872328134</v>
      </c>
    </row>
    <row r="99" spans="2:9" ht="12" x14ac:dyDescent="0.15">
      <c r="B99" s="708"/>
      <c r="C99" s="442" t="s">
        <v>434</v>
      </c>
      <c r="D99" s="437">
        <v>1</v>
      </c>
      <c r="E99" s="438">
        <v>1</v>
      </c>
      <c r="F99" s="410" t="s">
        <v>200</v>
      </c>
      <c r="G99" s="431">
        <v>108550</v>
      </c>
      <c r="H99" s="431">
        <v>107380</v>
      </c>
      <c r="I99" s="413">
        <f t="shared" si="1"/>
        <v>1.0108958837772397</v>
      </c>
    </row>
    <row r="100" spans="2:9" ht="12" x14ac:dyDescent="0.15">
      <c r="B100" s="708"/>
      <c r="C100" s="442" t="s">
        <v>435</v>
      </c>
      <c r="D100" s="437">
        <v>1</v>
      </c>
      <c r="E100" s="438">
        <v>2</v>
      </c>
      <c r="F100" s="436" t="s">
        <v>207</v>
      </c>
      <c r="G100" s="431">
        <v>1071543</v>
      </c>
      <c r="H100" s="431">
        <v>1116490</v>
      </c>
      <c r="I100" s="413">
        <f t="shared" si="1"/>
        <v>0.9597425861404939</v>
      </c>
    </row>
    <row r="101" spans="2:9" ht="12" x14ac:dyDescent="0.15">
      <c r="B101" s="708"/>
      <c r="C101" s="586" t="s">
        <v>436</v>
      </c>
      <c r="D101" s="587">
        <v>1</v>
      </c>
      <c r="E101" s="588">
        <v>5</v>
      </c>
      <c r="F101" s="417" t="s">
        <v>351</v>
      </c>
      <c r="G101" s="589">
        <v>127934</v>
      </c>
      <c r="H101" s="589">
        <v>128518</v>
      </c>
      <c r="I101" s="413">
        <f t="shared" si="1"/>
        <v>0.99545588944739261</v>
      </c>
    </row>
    <row r="102" spans="2:9" ht="12" x14ac:dyDescent="0.15">
      <c r="B102" s="708"/>
      <c r="C102" s="450" t="s">
        <v>437</v>
      </c>
      <c r="D102" s="451">
        <v>1</v>
      </c>
      <c r="E102" s="452">
        <v>1</v>
      </c>
      <c r="F102" s="417" t="s">
        <v>200</v>
      </c>
      <c r="G102" s="430">
        <v>218516</v>
      </c>
      <c r="H102" s="430">
        <v>254720</v>
      </c>
      <c r="I102" s="426">
        <f t="shared" si="1"/>
        <v>0.85786746231155775</v>
      </c>
    </row>
    <row r="103" spans="2:9" ht="12" x14ac:dyDescent="0.15">
      <c r="B103" s="712" t="s">
        <v>116</v>
      </c>
      <c r="C103" s="459" t="s">
        <v>228</v>
      </c>
      <c r="D103" s="460">
        <v>1</v>
      </c>
      <c r="E103" s="461">
        <v>1</v>
      </c>
      <c r="F103" s="401" t="s">
        <v>200</v>
      </c>
      <c r="G103" s="462">
        <v>405983</v>
      </c>
      <c r="H103" s="462">
        <v>292881</v>
      </c>
      <c r="I103" s="404">
        <f t="shared" si="1"/>
        <v>1.386170492452566</v>
      </c>
    </row>
    <row r="104" spans="2:9" ht="12" x14ac:dyDescent="0.15">
      <c r="B104" s="713"/>
      <c r="C104" s="453" t="s">
        <v>438</v>
      </c>
      <c r="D104" s="454">
        <v>1</v>
      </c>
      <c r="E104" s="455">
        <v>5</v>
      </c>
      <c r="F104" s="417" t="s">
        <v>351</v>
      </c>
      <c r="G104" s="457">
        <v>76643</v>
      </c>
      <c r="H104" s="430" t="s">
        <v>439</v>
      </c>
      <c r="I104" s="458" t="str">
        <f t="shared" si="1"/>
        <v>－</v>
      </c>
    </row>
    <row r="105" spans="2:9" ht="12" x14ac:dyDescent="0.15">
      <c r="B105" s="712" t="s">
        <v>229</v>
      </c>
      <c r="C105" s="459" t="s">
        <v>230</v>
      </c>
      <c r="D105" s="460">
        <v>1</v>
      </c>
      <c r="E105" s="461">
        <v>3</v>
      </c>
      <c r="F105" s="401" t="s">
        <v>196</v>
      </c>
      <c r="G105" s="462">
        <v>107356</v>
      </c>
      <c r="H105" s="462">
        <v>98767</v>
      </c>
      <c r="I105" s="404">
        <f t="shared" si="1"/>
        <v>1.086962244474369</v>
      </c>
    </row>
    <row r="106" spans="2:9" ht="12" x14ac:dyDescent="0.15">
      <c r="B106" s="714"/>
      <c r="C106" s="442" t="s">
        <v>231</v>
      </c>
      <c r="D106" s="437">
        <v>2</v>
      </c>
      <c r="E106" s="438">
        <v>1</v>
      </c>
      <c r="F106" s="436" t="s">
        <v>208</v>
      </c>
      <c r="G106" s="431">
        <v>65000</v>
      </c>
      <c r="H106" s="431">
        <v>72000</v>
      </c>
      <c r="I106" s="413">
        <f t="shared" si="1"/>
        <v>0.90277777777777779</v>
      </c>
    </row>
    <row r="107" spans="2:9" ht="12" x14ac:dyDescent="0.15">
      <c r="B107" s="713"/>
      <c r="C107" s="453" t="s">
        <v>232</v>
      </c>
      <c r="D107" s="454">
        <v>1</v>
      </c>
      <c r="E107" s="455">
        <v>5</v>
      </c>
      <c r="F107" s="464" t="s">
        <v>197</v>
      </c>
      <c r="G107" s="457">
        <v>397054</v>
      </c>
      <c r="H107" s="457">
        <v>382736</v>
      </c>
      <c r="I107" s="413">
        <f t="shared" si="1"/>
        <v>1.0374095982609424</v>
      </c>
    </row>
    <row r="108" spans="2:9" ht="12" x14ac:dyDescent="0.15">
      <c r="B108" s="708" t="s">
        <v>233</v>
      </c>
      <c r="C108" s="459" t="s">
        <v>234</v>
      </c>
      <c r="D108" s="460">
        <v>1</v>
      </c>
      <c r="E108" s="461">
        <v>4</v>
      </c>
      <c r="F108" s="401" t="s">
        <v>289</v>
      </c>
      <c r="G108" s="462">
        <v>398808</v>
      </c>
      <c r="H108" s="462">
        <v>400057</v>
      </c>
      <c r="I108" s="404">
        <f t="shared" si="1"/>
        <v>0.99687794489285275</v>
      </c>
    </row>
    <row r="109" spans="2:9" ht="12" x14ac:dyDescent="0.15">
      <c r="B109" s="708"/>
      <c r="C109" s="442" t="s">
        <v>378</v>
      </c>
      <c r="D109" s="437">
        <v>1</v>
      </c>
      <c r="E109" s="438">
        <v>4</v>
      </c>
      <c r="F109" s="436" t="s">
        <v>289</v>
      </c>
      <c r="G109" s="431">
        <v>82090</v>
      </c>
      <c r="H109" s="431">
        <v>77450</v>
      </c>
      <c r="I109" s="413">
        <f t="shared" si="1"/>
        <v>1.0599096191091026</v>
      </c>
    </row>
    <row r="110" spans="2:9" ht="12" x14ac:dyDescent="0.15">
      <c r="B110" s="708"/>
      <c r="C110" s="442" t="s">
        <v>440</v>
      </c>
      <c r="D110" s="437">
        <v>1</v>
      </c>
      <c r="E110" s="438">
        <v>2</v>
      </c>
      <c r="F110" s="436" t="s">
        <v>207</v>
      </c>
      <c r="G110" s="431">
        <v>188827</v>
      </c>
      <c r="H110" s="431">
        <v>37437</v>
      </c>
      <c r="I110" s="413">
        <f t="shared" si="1"/>
        <v>5.0438603520581244</v>
      </c>
    </row>
    <row r="111" spans="2:9" ht="12" x14ac:dyDescent="0.15">
      <c r="B111" s="708"/>
      <c r="C111" s="442" t="s">
        <v>441</v>
      </c>
      <c r="D111" s="437">
        <v>2</v>
      </c>
      <c r="E111" s="438">
        <v>1</v>
      </c>
      <c r="F111" s="436" t="s">
        <v>357</v>
      </c>
      <c r="G111" s="431">
        <v>76000</v>
      </c>
      <c r="H111" s="431">
        <v>71000</v>
      </c>
      <c r="I111" s="413">
        <f t="shared" si="1"/>
        <v>1.0704225352112675</v>
      </c>
    </row>
    <row r="112" spans="2:9" ht="12" x14ac:dyDescent="0.15">
      <c r="B112" s="708"/>
      <c r="C112" s="442" t="s">
        <v>379</v>
      </c>
      <c r="D112" s="437">
        <v>2</v>
      </c>
      <c r="E112" s="438">
        <v>1</v>
      </c>
      <c r="F112" s="436" t="s">
        <v>357</v>
      </c>
      <c r="G112" s="431">
        <v>340000</v>
      </c>
      <c r="H112" s="435">
        <v>295000</v>
      </c>
      <c r="I112" s="413">
        <f t="shared" si="1"/>
        <v>1.152542372881356</v>
      </c>
    </row>
    <row r="113" spans="2:9" ht="12" x14ac:dyDescent="0.15">
      <c r="B113" s="708"/>
      <c r="C113" s="442" t="s">
        <v>442</v>
      </c>
      <c r="D113" s="437">
        <v>2</v>
      </c>
      <c r="E113" s="438">
        <v>1</v>
      </c>
      <c r="F113" s="436" t="s">
        <v>357</v>
      </c>
      <c r="G113" s="431">
        <v>52711</v>
      </c>
      <c r="H113" s="431">
        <v>13100</v>
      </c>
      <c r="I113" s="413">
        <f t="shared" si="1"/>
        <v>4.0237404580152676</v>
      </c>
    </row>
    <row r="114" spans="2:9" ht="12" x14ac:dyDescent="0.15">
      <c r="B114" s="708"/>
      <c r="C114" s="442" t="s">
        <v>380</v>
      </c>
      <c r="D114" s="437">
        <v>1</v>
      </c>
      <c r="E114" s="438">
        <v>2</v>
      </c>
      <c r="F114" s="436" t="s">
        <v>207</v>
      </c>
      <c r="G114" s="431">
        <v>80000</v>
      </c>
      <c r="H114" s="431">
        <v>99500</v>
      </c>
      <c r="I114" s="413">
        <f t="shared" si="1"/>
        <v>0.8040201005025126</v>
      </c>
    </row>
    <row r="115" spans="2:9" ht="12" x14ac:dyDescent="0.15">
      <c r="B115" s="708"/>
      <c r="C115" s="442" t="s">
        <v>443</v>
      </c>
      <c r="D115" s="437">
        <v>1</v>
      </c>
      <c r="E115" s="438">
        <v>2</v>
      </c>
      <c r="F115" s="436" t="s">
        <v>207</v>
      </c>
      <c r="G115" s="431">
        <v>58916</v>
      </c>
      <c r="H115" s="431">
        <v>52578</v>
      </c>
      <c r="I115" s="413">
        <f t="shared" si="1"/>
        <v>1.1205447145193808</v>
      </c>
    </row>
    <row r="116" spans="2:9" ht="12" x14ac:dyDescent="0.15">
      <c r="B116" s="708"/>
      <c r="C116" s="442" t="s">
        <v>235</v>
      </c>
      <c r="D116" s="437">
        <v>1</v>
      </c>
      <c r="E116" s="438">
        <v>5</v>
      </c>
      <c r="F116" s="417" t="s">
        <v>351</v>
      </c>
      <c r="G116" s="431">
        <v>313477</v>
      </c>
      <c r="H116" s="431">
        <v>296578</v>
      </c>
      <c r="I116" s="413">
        <f t="shared" si="1"/>
        <v>1.0569799513112907</v>
      </c>
    </row>
    <row r="117" spans="2:9" ht="12" x14ac:dyDescent="0.15">
      <c r="B117" s="708"/>
      <c r="C117" s="442" t="s">
        <v>236</v>
      </c>
      <c r="D117" s="437">
        <v>1</v>
      </c>
      <c r="E117" s="438">
        <v>2</v>
      </c>
      <c r="F117" s="436" t="s">
        <v>207</v>
      </c>
      <c r="G117" s="431">
        <v>109802</v>
      </c>
      <c r="H117" s="431">
        <v>108208</v>
      </c>
      <c r="I117" s="413">
        <f t="shared" si="1"/>
        <v>1.0147308886588793</v>
      </c>
    </row>
    <row r="118" spans="2:9" ht="12" x14ac:dyDescent="0.15">
      <c r="B118" s="708"/>
      <c r="C118" s="442" t="s">
        <v>237</v>
      </c>
      <c r="D118" s="437">
        <v>1</v>
      </c>
      <c r="E118" s="438">
        <v>5</v>
      </c>
      <c r="F118" s="417" t="s">
        <v>351</v>
      </c>
      <c r="G118" s="431">
        <v>1953000</v>
      </c>
      <c r="H118" s="431">
        <v>1949800</v>
      </c>
      <c r="I118" s="413">
        <f t="shared" si="1"/>
        <v>1.0016411939686121</v>
      </c>
    </row>
    <row r="119" spans="2:9" ht="12" x14ac:dyDescent="0.15">
      <c r="B119" s="708"/>
      <c r="C119" s="442" t="s">
        <v>238</v>
      </c>
      <c r="D119" s="437">
        <v>1</v>
      </c>
      <c r="E119" s="438">
        <v>3</v>
      </c>
      <c r="F119" s="410" t="s">
        <v>196</v>
      </c>
      <c r="G119" s="431">
        <v>71300</v>
      </c>
      <c r="H119" s="431">
        <v>74464</v>
      </c>
      <c r="I119" s="413">
        <f t="shared" si="1"/>
        <v>0.95750966910184787</v>
      </c>
    </row>
    <row r="120" spans="2:9" ht="12" x14ac:dyDescent="0.15">
      <c r="B120" s="708"/>
      <c r="C120" s="586" t="s">
        <v>239</v>
      </c>
      <c r="D120" s="587">
        <v>1</v>
      </c>
      <c r="E120" s="588">
        <v>5</v>
      </c>
      <c r="F120" s="417" t="s">
        <v>351</v>
      </c>
      <c r="G120" s="589">
        <v>532500</v>
      </c>
      <c r="H120" s="589">
        <v>524290</v>
      </c>
      <c r="I120" s="413">
        <f t="shared" si="1"/>
        <v>1.0156592725400064</v>
      </c>
    </row>
    <row r="121" spans="2:9" ht="12" x14ac:dyDescent="0.15">
      <c r="B121" s="708"/>
      <c r="C121" s="586" t="s">
        <v>240</v>
      </c>
      <c r="D121" s="587">
        <v>1</v>
      </c>
      <c r="E121" s="588">
        <v>3</v>
      </c>
      <c r="F121" s="410" t="s">
        <v>196</v>
      </c>
      <c r="G121" s="589">
        <v>129055</v>
      </c>
      <c r="H121" s="589">
        <v>104587</v>
      </c>
      <c r="I121" s="413">
        <f t="shared" si="1"/>
        <v>1.2339487699236042</v>
      </c>
    </row>
    <row r="122" spans="2:9" ht="12" x14ac:dyDescent="0.15">
      <c r="B122" s="708"/>
      <c r="C122" s="586" t="s">
        <v>241</v>
      </c>
      <c r="D122" s="587">
        <v>1</v>
      </c>
      <c r="E122" s="588">
        <v>5</v>
      </c>
      <c r="F122" s="417" t="s">
        <v>351</v>
      </c>
      <c r="G122" s="589">
        <v>103319</v>
      </c>
      <c r="H122" s="589">
        <v>103958</v>
      </c>
      <c r="I122" s="420">
        <f t="shared" si="1"/>
        <v>0.99385328690432673</v>
      </c>
    </row>
    <row r="123" spans="2:9" ht="12" x14ac:dyDescent="0.15">
      <c r="B123" s="708"/>
      <c r="C123" s="586" t="s">
        <v>444</v>
      </c>
      <c r="D123" s="587">
        <v>1</v>
      </c>
      <c r="E123" s="588">
        <v>2</v>
      </c>
      <c r="F123" s="436" t="s">
        <v>207</v>
      </c>
      <c r="G123" s="589">
        <v>50335</v>
      </c>
      <c r="H123" s="589">
        <v>42851</v>
      </c>
      <c r="I123" s="420">
        <f t="shared" si="1"/>
        <v>1.1746517000770111</v>
      </c>
    </row>
    <row r="124" spans="2:9" ht="12" x14ac:dyDescent="0.15">
      <c r="B124" s="708"/>
      <c r="C124" s="586" t="s">
        <v>445</v>
      </c>
      <c r="D124" s="587">
        <v>1</v>
      </c>
      <c r="E124" s="588">
        <v>5</v>
      </c>
      <c r="F124" s="417" t="s">
        <v>351</v>
      </c>
      <c r="G124" s="589">
        <v>1089586</v>
      </c>
      <c r="H124" s="589">
        <v>1092112</v>
      </c>
      <c r="I124" s="420">
        <f t="shared" si="1"/>
        <v>0.9976870504124119</v>
      </c>
    </row>
    <row r="125" spans="2:9" ht="12" x14ac:dyDescent="0.15">
      <c r="B125" s="708" t="s">
        <v>242</v>
      </c>
      <c r="C125" s="459" t="s">
        <v>243</v>
      </c>
      <c r="D125" s="460">
        <v>1</v>
      </c>
      <c r="E125" s="461">
        <v>3</v>
      </c>
      <c r="F125" s="401" t="s">
        <v>196</v>
      </c>
      <c r="G125" s="462">
        <v>120384</v>
      </c>
      <c r="H125" s="462">
        <v>113017</v>
      </c>
      <c r="I125" s="404">
        <f t="shared" si="1"/>
        <v>1.0651848836900644</v>
      </c>
    </row>
    <row r="126" spans="2:9" ht="12" x14ac:dyDescent="0.15">
      <c r="B126" s="708"/>
      <c r="C126" s="442" t="s">
        <v>446</v>
      </c>
      <c r="D126" s="437">
        <v>1</v>
      </c>
      <c r="E126" s="438">
        <v>5</v>
      </c>
      <c r="F126" s="410" t="s">
        <v>351</v>
      </c>
      <c r="G126" s="431">
        <v>286127</v>
      </c>
      <c r="H126" s="431">
        <v>279353</v>
      </c>
      <c r="I126" s="413">
        <f t="shared" si="1"/>
        <v>1.0242488893980017</v>
      </c>
    </row>
    <row r="127" spans="2:9" ht="12" x14ac:dyDescent="0.15">
      <c r="B127" s="708"/>
      <c r="C127" s="442" t="s">
        <v>447</v>
      </c>
      <c r="D127" s="437">
        <v>1</v>
      </c>
      <c r="E127" s="438">
        <v>5</v>
      </c>
      <c r="F127" s="410" t="s">
        <v>351</v>
      </c>
      <c r="G127" s="431">
        <v>196232</v>
      </c>
      <c r="H127" s="431">
        <v>196156</v>
      </c>
      <c r="I127" s="413">
        <f t="shared" si="1"/>
        <v>1.0003874467260752</v>
      </c>
    </row>
    <row r="128" spans="2:9" ht="12" x14ac:dyDescent="0.15">
      <c r="B128" s="708"/>
      <c r="C128" s="442" t="s">
        <v>381</v>
      </c>
      <c r="D128" s="437">
        <v>2</v>
      </c>
      <c r="E128" s="438">
        <v>1</v>
      </c>
      <c r="F128" s="436" t="s">
        <v>357</v>
      </c>
      <c r="G128" s="431">
        <v>81000</v>
      </c>
      <c r="H128" s="431">
        <v>84000</v>
      </c>
      <c r="I128" s="413">
        <f t="shared" si="1"/>
        <v>0.9642857142857143</v>
      </c>
    </row>
    <row r="129" spans="2:9" ht="12" x14ac:dyDescent="0.15">
      <c r="B129" s="708"/>
      <c r="C129" s="442" t="s">
        <v>448</v>
      </c>
      <c r="D129" s="437">
        <v>2</v>
      </c>
      <c r="E129" s="438">
        <v>1</v>
      </c>
      <c r="F129" s="436" t="s">
        <v>357</v>
      </c>
      <c r="G129" s="431">
        <v>63444</v>
      </c>
      <c r="H129" s="431">
        <v>48222</v>
      </c>
      <c r="I129" s="413">
        <f t="shared" si="1"/>
        <v>1.315665049147692</v>
      </c>
    </row>
    <row r="130" spans="2:9" ht="12" x14ac:dyDescent="0.15">
      <c r="B130" s="708"/>
      <c r="C130" s="442" t="s">
        <v>449</v>
      </c>
      <c r="D130" s="437">
        <v>1</v>
      </c>
      <c r="E130" s="438">
        <v>5</v>
      </c>
      <c r="F130" s="417" t="s">
        <v>351</v>
      </c>
      <c r="G130" s="431">
        <v>83776</v>
      </c>
      <c r="H130" s="431">
        <v>64903</v>
      </c>
      <c r="I130" s="413">
        <f t="shared" si="1"/>
        <v>1.2907877910112013</v>
      </c>
    </row>
    <row r="131" spans="2:9" ht="12" x14ac:dyDescent="0.15">
      <c r="B131" s="708"/>
      <c r="C131" s="442" t="s">
        <v>450</v>
      </c>
      <c r="D131" s="437">
        <v>2</v>
      </c>
      <c r="E131" s="438">
        <v>1</v>
      </c>
      <c r="F131" s="436" t="s">
        <v>357</v>
      </c>
      <c r="G131" s="431">
        <v>70782</v>
      </c>
      <c r="H131" s="431">
        <v>59854</v>
      </c>
      <c r="I131" s="413">
        <f t="shared" si="1"/>
        <v>1.182577605506733</v>
      </c>
    </row>
    <row r="132" spans="2:9" ht="12" x14ac:dyDescent="0.15">
      <c r="B132" s="708"/>
      <c r="C132" s="442" t="s">
        <v>244</v>
      </c>
      <c r="D132" s="437">
        <v>1</v>
      </c>
      <c r="E132" s="438">
        <v>6</v>
      </c>
      <c r="F132" s="410" t="s">
        <v>355</v>
      </c>
      <c r="G132" s="431">
        <v>73704</v>
      </c>
      <c r="H132" s="431">
        <v>65247</v>
      </c>
      <c r="I132" s="413">
        <f t="shared" si="1"/>
        <v>1.1296151547197573</v>
      </c>
    </row>
    <row r="133" spans="2:9" ht="12" x14ac:dyDescent="0.15">
      <c r="B133" s="708"/>
      <c r="C133" s="586" t="s">
        <v>451</v>
      </c>
      <c r="D133" s="587">
        <v>1</v>
      </c>
      <c r="E133" s="588">
        <v>5</v>
      </c>
      <c r="F133" s="417" t="s">
        <v>351</v>
      </c>
      <c r="G133" s="589">
        <v>246723</v>
      </c>
      <c r="H133" s="589">
        <v>237406</v>
      </c>
      <c r="I133" s="420">
        <f t="shared" si="1"/>
        <v>1.0392450064446559</v>
      </c>
    </row>
    <row r="134" spans="2:9" ht="12" x14ac:dyDescent="0.15">
      <c r="B134" s="708"/>
      <c r="C134" s="450" t="s">
        <v>382</v>
      </c>
      <c r="D134" s="451">
        <v>1</v>
      </c>
      <c r="E134" s="452">
        <v>3</v>
      </c>
      <c r="F134" s="424" t="s">
        <v>196</v>
      </c>
      <c r="G134" s="430">
        <v>76659</v>
      </c>
      <c r="H134" s="430">
        <v>77208</v>
      </c>
      <c r="I134" s="426">
        <f t="shared" si="1"/>
        <v>0.99288933789244638</v>
      </c>
    </row>
    <row r="135" spans="2:9" ht="12" x14ac:dyDescent="0.15">
      <c r="B135" s="708" t="s">
        <v>245</v>
      </c>
      <c r="C135" s="459" t="s">
        <v>246</v>
      </c>
      <c r="D135" s="460">
        <v>1</v>
      </c>
      <c r="E135" s="461">
        <v>4</v>
      </c>
      <c r="F135" s="401" t="s">
        <v>289</v>
      </c>
      <c r="G135" s="462">
        <v>108950</v>
      </c>
      <c r="H135" s="462">
        <v>101850</v>
      </c>
      <c r="I135" s="404">
        <f t="shared" si="1"/>
        <v>1.0697103583701522</v>
      </c>
    </row>
    <row r="136" spans="2:9" ht="12" x14ac:dyDescent="0.15">
      <c r="B136" s="708"/>
      <c r="C136" s="442" t="s">
        <v>452</v>
      </c>
      <c r="D136" s="437">
        <v>1</v>
      </c>
      <c r="E136" s="438">
        <v>2</v>
      </c>
      <c r="F136" s="436" t="s">
        <v>207</v>
      </c>
      <c r="G136" s="431">
        <v>73220</v>
      </c>
      <c r="H136" s="431">
        <v>55380</v>
      </c>
      <c r="I136" s="413">
        <f t="shared" si="1"/>
        <v>1.3221379559407729</v>
      </c>
    </row>
    <row r="137" spans="2:9" ht="12" x14ac:dyDescent="0.15">
      <c r="B137" s="708"/>
      <c r="C137" s="442" t="s">
        <v>247</v>
      </c>
      <c r="D137" s="437">
        <v>1</v>
      </c>
      <c r="E137" s="438">
        <v>1</v>
      </c>
      <c r="F137" s="410" t="s">
        <v>200</v>
      </c>
      <c r="G137" s="431">
        <v>84990</v>
      </c>
      <c r="H137" s="431">
        <v>79200</v>
      </c>
      <c r="I137" s="413">
        <f t="shared" si="1"/>
        <v>1.0731060606060605</v>
      </c>
    </row>
    <row r="138" spans="2:9" ht="12" x14ac:dyDescent="0.15">
      <c r="B138" s="708"/>
      <c r="C138" s="442" t="s">
        <v>453</v>
      </c>
      <c r="D138" s="437">
        <v>2</v>
      </c>
      <c r="E138" s="438">
        <v>1</v>
      </c>
      <c r="F138" s="436" t="s">
        <v>357</v>
      </c>
      <c r="G138" s="431">
        <v>54870</v>
      </c>
      <c r="H138" s="431">
        <v>51220</v>
      </c>
      <c r="I138" s="413">
        <f t="shared" si="1"/>
        <v>1.071261226083561</v>
      </c>
    </row>
    <row r="139" spans="2:9" ht="12" x14ac:dyDescent="0.15">
      <c r="B139" s="708"/>
      <c r="C139" s="442" t="s">
        <v>383</v>
      </c>
      <c r="D139" s="437">
        <v>2</v>
      </c>
      <c r="E139" s="438">
        <v>1</v>
      </c>
      <c r="F139" s="436" t="s">
        <v>357</v>
      </c>
      <c r="G139" s="431">
        <v>170000</v>
      </c>
      <c r="H139" s="431">
        <v>170000</v>
      </c>
      <c r="I139" s="413">
        <f t="shared" ref="I139:I208" si="2">IFERROR(G139/H139,"－")</f>
        <v>1</v>
      </c>
    </row>
    <row r="140" spans="2:9" ht="12" x14ac:dyDescent="0.15">
      <c r="B140" s="708"/>
      <c r="C140" s="442" t="s">
        <v>248</v>
      </c>
      <c r="D140" s="437">
        <v>2</v>
      </c>
      <c r="E140" s="438">
        <v>1</v>
      </c>
      <c r="F140" s="436" t="s">
        <v>357</v>
      </c>
      <c r="G140" s="431">
        <v>384870</v>
      </c>
      <c r="H140" s="431">
        <v>296700</v>
      </c>
      <c r="I140" s="413">
        <f t="shared" si="2"/>
        <v>1.2971688574317493</v>
      </c>
    </row>
    <row r="141" spans="2:9" ht="12" x14ac:dyDescent="0.15">
      <c r="B141" s="708"/>
      <c r="C141" s="442" t="s">
        <v>249</v>
      </c>
      <c r="D141" s="437">
        <v>1</v>
      </c>
      <c r="E141" s="438">
        <v>4</v>
      </c>
      <c r="F141" s="410" t="s">
        <v>289</v>
      </c>
      <c r="G141" s="431">
        <v>69420</v>
      </c>
      <c r="H141" s="431">
        <v>81120</v>
      </c>
      <c r="I141" s="413">
        <f t="shared" si="2"/>
        <v>0.85576923076923073</v>
      </c>
    </row>
    <row r="142" spans="2:9" ht="12" x14ac:dyDescent="0.15">
      <c r="B142" s="708"/>
      <c r="C142" s="442" t="s">
        <v>250</v>
      </c>
      <c r="D142" s="437">
        <v>1</v>
      </c>
      <c r="E142" s="438">
        <v>4</v>
      </c>
      <c r="F142" s="410" t="s">
        <v>289</v>
      </c>
      <c r="G142" s="431">
        <v>66010</v>
      </c>
      <c r="H142" s="431">
        <v>73640</v>
      </c>
      <c r="I142" s="413">
        <f t="shared" si="2"/>
        <v>0.89638783269961975</v>
      </c>
    </row>
    <row r="143" spans="2:9" ht="12" x14ac:dyDescent="0.15">
      <c r="B143" s="708"/>
      <c r="C143" s="442" t="s">
        <v>251</v>
      </c>
      <c r="D143" s="437">
        <v>1</v>
      </c>
      <c r="E143" s="438">
        <v>4</v>
      </c>
      <c r="F143" s="410" t="s">
        <v>289</v>
      </c>
      <c r="G143" s="431">
        <v>155580</v>
      </c>
      <c r="H143" s="431">
        <v>135300</v>
      </c>
      <c r="I143" s="413">
        <f t="shared" si="2"/>
        <v>1.1498891352549889</v>
      </c>
    </row>
    <row r="144" spans="2:9" ht="12" x14ac:dyDescent="0.15">
      <c r="B144" s="708"/>
      <c r="C144" s="442" t="s">
        <v>252</v>
      </c>
      <c r="D144" s="437">
        <v>1</v>
      </c>
      <c r="E144" s="438">
        <v>4</v>
      </c>
      <c r="F144" s="410" t="s">
        <v>289</v>
      </c>
      <c r="G144" s="431">
        <v>69750</v>
      </c>
      <c r="H144" s="431">
        <v>58790</v>
      </c>
      <c r="I144" s="413">
        <f t="shared" si="2"/>
        <v>1.1864262629698927</v>
      </c>
    </row>
    <row r="145" spans="2:9" ht="12" x14ac:dyDescent="0.15">
      <c r="B145" s="708"/>
      <c r="C145" s="586" t="s">
        <v>454</v>
      </c>
      <c r="D145" s="587">
        <v>1</v>
      </c>
      <c r="E145" s="588">
        <v>2</v>
      </c>
      <c r="F145" s="436" t="s">
        <v>207</v>
      </c>
      <c r="G145" s="589">
        <v>132740</v>
      </c>
      <c r="H145" s="589">
        <v>117910</v>
      </c>
      <c r="I145" s="420">
        <f t="shared" si="2"/>
        <v>1.1257738953439063</v>
      </c>
    </row>
    <row r="146" spans="2:9" ht="12" x14ac:dyDescent="0.15">
      <c r="B146" s="708"/>
      <c r="C146" s="450" t="s">
        <v>455</v>
      </c>
      <c r="D146" s="451">
        <v>2</v>
      </c>
      <c r="E146" s="452">
        <v>1</v>
      </c>
      <c r="F146" s="439" t="s">
        <v>357</v>
      </c>
      <c r="G146" s="430">
        <v>52180</v>
      </c>
      <c r="H146" s="430">
        <v>46680</v>
      </c>
      <c r="I146" s="426">
        <f t="shared" si="2"/>
        <v>1.1178234790059982</v>
      </c>
    </row>
    <row r="147" spans="2:9" ht="12" x14ac:dyDescent="0.15">
      <c r="B147" s="708" t="s">
        <v>253</v>
      </c>
      <c r="C147" s="459" t="s">
        <v>254</v>
      </c>
      <c r="D147" s="460">
        <v>1</v>
      </c>
      <c r="E147" s="461">
        <v>5</v>
      </c>
      <c r="F147" s="401" t="s">
        <v>197</v>
      </c>
      <c r="G147" s="462">
        <v>63546</v>
      </c>
      <c r="H147" s="462">
        <v>58252</v>
      </c>
      <c r="I147" s="404">
        <f t="shared" si="2"/>
        <v>1.0908809997939986</v>
      </c>
    </row>
    <row r="148" spans="2:9" ht="12" x14ac:dyDescent="0.15">
      <c r="B148" s="708"/>
      <c r="C148" s="442" t="s">
        <v>255</v>
      </c>
      <c r="D148" s="437">
        <v>2</v>
      </c>
      <c r="E148" s="438">
        <v>1</v>
      </c>
      <c r="F148" s="436" t="s">
        <v>208</v>
      </c>
      <c r="G148" s="431">
        <v>160000</v>
      </c>
      <c r="H148" s="431">
        <v>198000</v>
      </c>
      <c r="I148" s="413">
        <f t="shared" si="2"/>
        <v>0.80808080808080807</v>
      </c>
    </row>
    <row r="149" spans="2:9" ht="12" x14ac:dyDescent="0.15">
      <c r="B149" s="708"/>
      <c r="C149" s="450" t="s">
        <v>256</v>
      </c>
      <c r="D149" s="451">
        <v>2</v>
      </c>
      <c r="E149" s="452">
        <v>1</v>
      </c>
      <c r="F149" s="439" t="s">
        <v>208</v>
      </c>
      <c r="G149" s="430">
        <v>170000</v>
      </c>
      <c r="H149" s="430">
        <v>160000</v>
      </c>
      <c r="I149" s="426">
        <f t="shared" si="2"/>
        <v>1.0625</v>
      </c>
    </row>
    <row r="150" spans="2:9" ht="12" x14ac:dyDescent="0.15">
      <c r="B150" s="708" t="s">
        <v>257</v>
      </c>
      <c r="C150" s="459" t="s">
        <v>258</v>
      </c>
      <c r="D150" s="460">
        <v>1</v>
      </c>
      <c r="E150" s="461">
        <v>3</v>
      </c>
      <c r="F150" s="401" t="s">
        <v>196</v>
      </c>
      <c r="G150" s="462">
        <v>65263</v>
      </c>
      <c r="H150" s="462">
        <v>57857</v>
      </c>
      <c r="I150" s="404">
        <f t="shared" si="2"/>
        <v>1.1280052543339614</v>
      </c>
    </row>
    <row r="151" spans="2:9" ht="12" x14ac:dyDescent="0.15">
      <c r="B151" s="708"/>
      <c r="C151" s="450" t="s">
        <v>259</v>
      </c>
      <c r="D151" s="451">
        <v>1</v>
      </c>
      <c r="E151" s="452">
        <v>4</v>
      </c>
      <c r="F151" s="424" t="s">
        <v>202</v>
      </c>
      <c r="G151" s="430">
        <v>186750</v>
      </c>
      <c r="H151" s="430">
        <v>148306</v>
      </c>
      <c r="I151" s="426">
        <f t="shared" si="2"/>
        <v>1.2592208002373471</v>
      </c>
    </row>
    <row r="152" spans="2:9" ht="12" x14ac:dyDescent="0.15">
      <c r="B152" s="708" t="s">
        <v>260</v>
      </c>
      <c r="C152" s="459" t="s">
        <v>261</v>
      </c>
      <c r="D152" s="460">
        <v>1</v>
      </c>
      <c r="E152" s="461">
        <v>2</v>
      </c>
      <c r="F152" s="465" t="s">
        <v>207</v>
      </c>
      <c r="G152" s="462">
        <v>184661</v>
      </c>
      <c r="H152" s="462">
        <v>173595</v>
      </c>
      <c r="I152" s="404">
        <f t="shared" si="2"/>
        <v>1.063746075635819</v>
      </c>
    </row>
    <row r="153" spans="2:9" ht="12" x14ac:dyDescent="0.15">
      <c r="B153" s="708"/>
      <c r="C153" s="590" t="s">
        <v>456</v>
      </c>
      <c r="D153" s="591">
        <v>1</v>
      </c>
      <c r="E153" s="592">
        <v>5</v>
      </c>
      <c r="F153" s="417" t="s">
        <v>351</v>
      </c>
      <c r="G153" s="594">
        <v>1125270</v>
      </c>
      <c r="H153" s="595">
        <v>1050089</v>
      </c>
      <c r="I153" s="596">
        <f t="shared" si="2"/>
        <v>1.0715948838622249</v>
      </c>
    </row>
    <row r="154" spans="2:9" ht="12" x14ac:dyDescent="0.15">
      <c r="B154" s="708"/>
      <c r="C154" s="442" t="s">
        <v>457</v>
      </c>
      <c r="D154" s="437">
        <v>1</v>
      </c>
      <c r="E154" s="438">
        <v>2</v>
      </c>
      <c r="F154" s="436" t="s">
        <v>207</v>
      </c>
      <c r="G154" s="431">
        <v>50312</v>
      </c>
      <c r="H154" s="431">
        <v>43953</v>
      </c>
      <c r="I154" s="413">
        <f t="shared" si="2"/>
        <v>1.1446772689008713</v>
      </c>
    </row>
    <row r="155" spans="2:9" ht="12" x14ac:dyDescent="0.15">
      <c r="B155" s="708"/>
      <c r="C155" s="450" t="s">
        <v>262</v>
      </c>
      <c r="D155" s="451">
        <v>1</v>
      </c>
      <c r="E155" s="452">
        <v>3</v>
      </c>
      <c r="F155" s="424" t="s">
        <v>196</v>
      </c>
      <c r="G155" s="430">
        <v>194399</v>
      </c>
      <c r="H155" s="430">
        <v>189928</v>
      </c>
      <c r="I155" s="426">
        <f t="shared" si="2"/>
        <v>1.0235404995577271</v>
      </c>
    </row>
    <row r="156" spans="2:9" ht="12" x14ac:dyDescent="0.15">
      <c r="B156" s="708" t="s">
        <v>263</v>
      </c>
      <c r="C156" s="459" t="s">
        <v>264</v>
      </c>
      <c r="D156" s="460">
        <v>1</v>
      </c>
      <c r="E156" s="461">
        <v>3</v>
      </c>
      <c r="F156" s="401" t="s">
        <v>196</v>
      </c>
      <c r="G156" s="462">
        <v>55243</v>
      </c>
      <c r="H156" s="462">
        <v>55030</v>
      </c>
      <c r="I156" s="404">
        <f t="shared" si="2"/>
        <v>1.0038706160276214</v>
      </c>
    </row>
    <row r="157" spans="2:9" ht="12" x14ac:dyDescent="0.15">
      <c r="B157" s="708"/>
      <c r="C157" s="442" t="s">
        <v>265</v>
      </c>
      <c r="D157" s="437">
        <v>1</v>
      </c>
      <c r="E157" s="438">
        <v>3</v>
      </c>
      <c r="F157" s="410" t="s">
        <v>196</v>
      </c>
      <c r="G157" s="431">
        <v>123688</v>
      </c>
      <c r="H157" s="431">
        <v>124626</v>
      </c>
      <c r="I157" s="413">
        <f t="shared" si="2"/>
        <v>0.99247348065411711</v>
      </c>
    </row>
    <row r="158" spans="2:9" ht="12" x14ac:dyDescent="0.15">
      <c r="B158" s="708"/>
      <c r="C158" s="442" t="s">
        <v>266</v>
      </c>
      <c r="D158" s="437">
        <v>1</v>
      </c>
      <c r="E158" s="438">
        <v>1</v>
      </c>
      <c r="F158" s="410" t="s">
        <v>200</v>
      </c>
      <c r="G158" s="431">
        <v>89640</v>
      </c>
      <c r="H158" s="431">
        <v>94500</v>
      </c>
      <c r="I158" s="413">
        <f t="shared" si="2"/>
        <v>0.94857142857142862</v>
      </c>
    </row>
    <row r="159" spans="2:9" ht="12" x14ac:dyDescent="0.15">
      <c r="B159" s="708"/>
      <c r="C159" s="450" t="s">
        <v>267</v>
      </c>
      <c r="D159" s="451">
        <v>1</v>
      </c>
      <c r="E159" s="452">
        <v>5</v>
      </c>
      <c r="F159" s="424" t="s">
        <v>197</v>
      </c>
      <c r="G159" s="430">
        <v>447800</v>
      </c>
      <c r="H159" s="430">
        <v>422742</v>
      </c>
      <c r="I159" s="426">
        <f t="shared" si="2"/>
        <v>1.0592749241854369</v>
      </c>
    </row>
    <row r="160" spans="2:9" ht="12" x14ac:dyDescent="0.15">
      <c r="B160" s="463" t="s">
        <v>268</v>
      </c>
      <c r="C160" s="453" t="s">
        <v>269</v>
      </c>
      <c r="D160" s="454">
        <v>1</v>
      </c>
      <c r="E160" s="455">
        <v>5</v>
      </c>
      <c r="F160" s="456" t="s">
        <v>197</v>
      </c>
      <c r="G160" s="457">
        <v>59675</v>
      </c>
      <c r="H160" s="457">
        <v>60309</v>
      </c>
      <c r="I160" s="458">
        <f t="shared" si="2"/>
        <v>0.98948747284816529</v>
      </c>
    </row>
    <row r="161" spans="2:9" ht="12" x14ac:dyDescent="0.15">
      <c r="B161" s="397" t="s">
        <v>270</v>
      </c>
      <c r="C161" s="466" t="s">
        <v>271</v>
      </c>
      <c r="D161" s="467">
        <v>1</v>
      </c>
      <c r="E161" s="468">
        <v>4</v>
      </c>
      <c r="F161" s="469" t="s">
        <v>202</v>
      </c>
      <c r="G161" s="470">
        <v>201443</v>
      </c>
      <c r="H161" s="470">
        <v>172675</v>
      </c>
      <c r="I161" s="449">
        <f t="shared" si="2"/>
        <v>1.1666019979730708</v>
      </c>
    </row>
    <row r="162" spans="2:9" ht="12" x14ac:dyDescent="0.15">
      <c r="B162" s="708" t="s">
        <v>272</v>
      </c>
      <c r="C162" s="459" t="s">
        <v>273</v>
      </c>
      <c r="D162" s="460">
        <v>1</v>
      </c>
      <c r="E162" s="461">
        <v>5</v>
      </c>
      <c r="F162" s="401" t="s">
        <v>197</v>
      </c>
      <c r="G162" s="462">
        <v>279203</v>
      </c>
      <c r="H162" s="462">
        <v>204614</v>
      </c>
      <c r="I162" s="404">
        <f t="shared" si="2"/>
        <v>1.3645351735462872</v>
      </c>
    </row>
    <row r="163" spans="2:9" ht="12" x14ac:dyDescent="0.15">
      <c r="B163" s="708"/>
      <c r="C163" s="442" t="s">
        <v>274</v>
      </c>
      <c r="D163" s="437">
        <v>1</v>
      </c>
      <c r="E163" s="438">
        <v>1</v>
      </c>
      <c r="F163" s="410" t="s">
        <v>200</v>
      </c>
      <c r="G163" s="431">
        <v>347451</v>
      </c>
      <c r="H163" s="431">
        <v>322828</v>
      </c>
      <c r="I163" s="413">
        <f t="shared" si="2"/>
        <v>1.0762728140062201</v>
      </c>
    </row>
    <row r="164" spans="2:9" ht="12" x14ac:dyDescent="0.15">
      <c r="B164" s="708"/>
      <c r="C164" s="442" t="s">
        <v>458</v>
      </c>
      <c r="D164" s="437">
        <v>1</v>
      </c>
      <c r="E164" s="438">
        <v>3</v>
      </c>
      <c r="F164" s="410" t="s">
        <v>196</v>
      </c>
      <c r="G164" s="431">
        <v>60967</v>
      </c>
      <c r="H164" s="431">
        <v>61991</v>
      </c>
      <c r="I164" s="413">
        <f t="shared" si="2"/>
        <v>0.98348147311706535</v>
      </c>
    </row>
    <row r="165" spans="2:9" ht="12" x14ac:dyDescent="0.15">
      <c r="B165" s="708"/>
      <c r="C165" s="442" t="s">
        <v>275</v>
      </c>
      <c r="D165" s="437">
        <v>1</v>
      </c>
      <c r="E165" s="438">
        <v>5</v>
      </c>
      <c r="F165" s="410" t="s">
        <v>197</v>
      </c>
      <c r="G165" s="431">
        <v>103341</v>
      </c>
      <c r="H165" s="431">
        <v>118375</v>
      </c>
      <c r="I165" s="413">
        <f t="shared" si="2"/>
        <v>0.8729968321013728</v>
      </c>
    </row>
    <row r="166" spans="2:9" ht="12" x14ac:dyDescent="0.15">
      <c r="B166" s="708"/>
      <c r="C166" s="442" t="s">
        <v>459</v>
      </c>
      <c r="D166" s="437">
        <v>1</v>
      </c>
      <c r="E166" s="438">
        <v>1</v>
      </c>
      <c r="F166" s="410" t="s">
        <v>200</v>
      </c>
      <c r="G166" s="431">
        <v>81522</v>
      </c>
      <c r="H166" s="431">
        <v>65021</v>
      </c>
      <c r="I166" s="458">
        <f t="shared" si="2"/>
        <v>1.2537795481459837</v>
      </c>
    </row>
    <row r="167" spans="2:9" ht="12" x14ac:dyDescent="0.15">
      <c r="B167" s="708"/>
      <c r="C167" s="442" t="s">
        <v>460</v>
      </c>
      <c r="D167" s="437">
        <v>2</v>
      </c>
      <c r="E167" s="438">
        <v>1</v>
      </c>
      <c r="F167" s="436" t="s">
        <v>357</v>
      </c>
      <c r="G167" s="431">
        <v>545931</v>
      </c>
      <c r="H167" s="614" t="s">
        <v>461</v>
      </c>
      <c r="I167" s="413" t="str">
        <f t="shared" si="2"/>
        <v>－</v>
      </c>
    </row>
    <row r="168" spans="2:9" ht="12" x14ac:dyDescent="0.15">
      <c r="B168" s="708"/>
      <c r="C168" s="450" t="s">
        <v>462</v>
      </c>
      <c r="D168" s="451">
        <v>1</v>
      </c>
      <c r="E168" s="452">
        <v>2</v>
      </c>
      <c r="F168" s="439" t="s">
        <v>207</v>
      </c>
      <c r="G168" s="430">
        <v>50738</v>
      </c>
      <c r="H168" s="597">
        <v>21135</v>
      </c>
      <c r="I168" s="426">
        <f t="shared" si="2"/>
        <v>2.4006624083274191</v>
      </c>
    </row>
    <row r="169" spans="2:9" ht="12" x14ac:dyDescent="0.15">
      <c r="B169" s="708" t="s">
        <v>144</v>
      </c>
      <c r="C169" s="459" t="s">
        <v>463</v>
      </c>
      <c r="D169" s="460">
        <v>1</v>
      </c>
      <c r="E169" s="461">
        <v>1</v>
      </c>
      <c r="F169" s="401" t="s">
        <v>200</v>
      </c>
      <c r="G169" s="462">
        <v>214360</v>
      </c>
      <c r="H169" s="462">
        <v>216704</v>
      </c>
      <c r="I169" s="404">
        <f t="shared" si="2"/>
        <v>0.98918340224453638</v>
      </c>
    </row>
    <row r="170" spans="2:9" ht="12" x14ac:dyDescent="0.15">
      <c r="B170" s="708"/>
      <c r="C170" s="442" t="s">
        <v>464</v>
      </c>
      <c r="D170" s="437">
        <v>1</v>
      </c>
      <c r="E170" s="438">
        <v>3</v>
      </c>
      <c r="F170" s="410" t="s">
        <v>196</v>
      </c>
      <c r="G170" s="431">
        <v>130674</v>
      </c>
      <c r="H170" s="431">
        <v>125339</v>
      </c>
      <c r="I170" s="413">
        <f t="shared" si="2"/>
        <v>1.0425645648999913</v>
      </c>
    </row>
    <row r="171" spans="2:9" ht="12" x14ac:dyDescent="0.15">
      <c r="B171" s="708"/>
      <c r="C171" s="586" t="s">
        <v>465</v>
      </c>
      <c r="D171" s="587">
        <v>1</v>
      </c>
      <c r="E171" s="588">
        <v>3</v>
      </c>
      <c r="F171" s="410" t="s">
        <v>196</v>
      </c>
      <c r="G171" s="589">
        <v>56856</v>
      </c>
      <c r="H171" s="589">
        <v>56798</v>
      </c>
      <c r="I171" s="458">
        <f t="shared" si="2"/>
        <v>1.0010211627169971</v>
      </c>
    </row>
    <row r="172" spans="2:9" ht="12" x14ac:dyDescent="0.15">
      <c r="B172" s="708"/>
      <c r="C172" s="586" t="s">
        <v>466</v>
      </c>
      <c r="D172" s="587">
        <v>1</v>
      </c>
      <c r="E172" s="588">
        <v>5</v>
      </c>
      <c r="F172" s="417" t="s">
        <v>351</v>
      </c>
      <c r="G172" s="589">
        <v>82718</v>
      </c>
      <c r="H172" s="589">
        <v>82490</v>
      </c>
      <c r="I172" s="458">
        <f t="shared" si="2"/>
        <v>1.0027639713904715</v>
      </c>
    </row>
    <row r="173" spans="2:9" ht="12" x14ac:dyDescent="0.15">
      <c r="B173" s="708"/>
      <c r="C173" s="586" t="s">
        <v>467</v>
      </c>
      <c r="D173" s="587">
        <v>1</v>
      </c>
      <c r="E173" s="588">
        <v>5</v>
      </c>
      <c r="F173" s="417" t="s">
        <v>351</v>
      </c>
      <c r="G173" s="589">
        <v>72735</v>
      </c>
      <c r="H173" s="589">
        <v>93595</v>
      </c>
      <c r="I173" s="420">
        <f t="shared" si="2"/>
        <v>0.77712484641273571</v>
      </c>
    </row>
    <row r="174" spans="2:9" ht="12" x14ac:dyDescent="0.15">
      <c r="B174" s="708"/>
      <c r="C174" s="450" t="s">
        <v>468</v>
      </c>
      <c r="D174" s="451">
        <v>1</v>
      </c>
      <c r="E174" s="452">
        <v>5</v>
      </c>
      <c r="F174" s="424" t="s">
        <v>197</v>
      </c>
      <c r="G174" s="430">
        <v>88830</v>
      </c>
      <c r="H174" s="430">
        <v>76123</v>
      </c>
      <c r="I174" s="426">
        <f t="shared" si="2"/>
        <v>1.1669272099102768</v>
      </c>
    </row>
    <row r="175" spans="2:9" ht="12" x14ac:dyDescent="0.15">
      <c r="B175" s="708" t="s">
        <v>276</v>
      </c>
      <c r="C175" s="459" t="s">
        <v>277</v>
      </c>
      <c r="D175" s="460">
        <v>1</v>
      </c>
      <c r="E175" s="461">
        <v>3</v>
      </c>
      <c r="F175" s="401" t="s">
        <v>196</v>
      </c>
      <c r="G175" s="462">
        <v>543650</v>
      </c>
      <c r="H175" s="462">
        <v>514800</v>
      </c>
      <c r="I175" s="404">
        <f t="shared" si="2"/>
        <v>1.0560411810411809</v>
      </c>
    </row>
    <row r="176" spans="2:9" ht="12" x14ac:dyDescent="0.15">
      <c r="B176" s="708"/>
      <c r="C176" s="442" t="s">
        <v>278</v>
      </c>
      <c r="D176" s="437">
        <v>1</v>
      </c>
      <c r="E176" s="438">
        <v>4</v>
      </c>
      <c r="F176" s="410" t="s">
        <v>289</v>
      </c>
      <c r="G176" s="431">
        <v>114320</v>
      </c>
      <c r="H176" s="431">
        <v>118790</v>
      </c>
      <c r="I176" s="413">
        <f t="shared" si="2"/>
        <v>0.9623705699132924</v>
      </c>
    </row>
    <row r="177" spans="2:9" ht="12" x14ac:dyDescent="0.15">
      <c r="B177" s="708"/>
      <c r="C177" s="442" t="s">
        <v>384</v>
      </c>
      <c r="D177" s="437">
        <v>1</v>
      </c>
      <c r="E177" s="438">
        <v>4</v>
      </c>
      <c r="F177" s="410" t="s">
        <v>289</v>
      </c>
      <c r="G177" s="431">
        <v>63250</v>
      </c>
      <c r="H177" s="431">
        <v>66080</v>
      </c>
      <c r="I177" s="413">
        <f t="shared" si="2"/>
        <v>0.95717312348668282</v>
      </c>
    </row>
    <row r="178" spans="2:9" ht="12" x14ac:dyDescent="0.15">
      <c r="B178" s="708"/>
      <c r="C178" s="442" t="s">
        <v>279</v>
      </c>
      <c r="D178" s="437">
        <v>2</v>
      </c>
      <c r="E178" s="438">
        <v>1</v>
      </c>
      <c r="F178" s="436" t="s">
        <v>357</v>
      </c>
      <c r="G178" s="431">
        <v>96000</v>
      </c>
      <c r="H178" s="431">
        <v>114000</v>
      </c>
      <c r="I178" s="413">
        <f t="shared" si="2"/>
        <v>0.84210526315789469</v>
      </c>
    </row>
    <row r="179" spans="2:9" ht="12" x14ac:dyDescent="0.15">
      <c r="B179" s="708"/>
      <c r="C179" s="586" t="s">
        <v>385</v>
      </c>
      <c r="D179" s="587">
        <v>1</v>
      </c>
      <c r="E179" s="588">
        <v>4</v>
      </c>
      <c r="F179" s="585" t="s">
        <v>289</v>
      </c>
      <c r="G179" s="589">
        <v>55750</v>
      </c>
      <c r="H179" s="589">
        <v>52470</v>
      </c>
      <c r="I179" s="420">
        <f t="shared" si="2"/>
        <v>1.0625119115685153</v>
      </c>
    </row>
    <row r="180" spans="2:9" ht="12" x14ac:dyDescent="0.15">
      <c r="B180" s="708"/>
      <c r="C180" s="450" t="s">
        <v>469</v>
      </c>
      <c r="D180" s="451">
        <v>1</v>
      </c>
      <c r="E180" s="452">
        <v>5</v>
      </c>
      <c r="F180" s="424" t="s">
        <v>197</v>
      </c>
      <c r="G180" s="430">
        <v>102280</v>
      </c>
      <c r="H180" s="430">
        <v>102960</v>
      </c>
      <c r="I180" s="426">
        <f t="shared" si="2"/>
        <v>0.99339549339549338</v>
      </c>
    </row>
    <row r="181" spans="2:9" ht="12" x14ac:dyDescent="0.15">
      <c r="B181" s="707" t="s">
        <v>148</v>
      </c>
      <c r="C181" s="459" t="s">
        <v>470</v>
      </c>
      <c r="D181" s="460">
        <v>1</v>
      </c>
      <c r="E181" s="461">
        <v>3</v>
      </c>
      <c r="F181" s="401" t="s">
        <v>196</v>
      </c>
      <c r="G181" s="462">
        <v>69260</v>
      </c>
      <c r="H181" s="462">
        <v>63780</v>
      </c>
      <c r="I181" s="404">
        <f t="shared" si="2"/>
        <v>1.085920351207275</v>
      </c>
    </row>
    <row r="182" spans="2:9" ht="12" x14ac:dyDescent="0.15">
      <c r="B182" s="707"/>
      <c r="C182" s="442" t="s">
        <v>471</v>
      </c>
      <c r="D182" s="437">
        <v>1</v>
      </c>
      <c r="E182" s="438">
        <v>3</v>
      </c>
      <c r="F182" s="410" t="s">
        <v>196</v>
      </c>
      <c r="G182" s="431">
        <v>51570</v>
      </c>
      <c r="H182" s="431">
        <v>54320</v>
      </c>
      <c r="I182" s="413">
        <f t="shared" si="2"/>
        <v>0.94937407952871866</v>
      </c>
    </row>
    <row r="183" spans="2:9" ht="12" x14ac:dyDescent="0.15">
      <c r="B183" s="707"/>
      <c r="C183" s="442" t="s">
        <v>472</v>
      </c>
      <c r="D183" s="437">
        <v>1</v>
      </c>
      <c r="E183" s="438">
        <v>3</v>
      </c>
      <c r="F183" s="410" t="s">
        <v>196</v>
      </c>
      <c r="G183" s="431">
        <v>98780</v>
      </c>
      <c r="H183" s="431">
        <v>97790</v>
      </c>
      <c r="I183" s="413">
        <f t="shared" si="2"/>
        <v>1.0101237345331833</v>
      </c>
    </row>
    <row r="184" spans="2:9" ht="12" x14ac:dyDescent="0.15">
      <c r="B184" s="707"/>
      <c r="C184" s="442" t="s">
        <v>473</v>
      </c>
      <c r="D184" s="437">
        <v>2</v>
      </c>
      <c r="E184" s="438">
        <v>1</v>
      </c>
      <c r="F184" s="436" t="s">
        <v>208</v>
      </c>
      <c r="G184" s="431">
        <v>80000</v>
      </c>
      <c r="H184" s="431">
        <v>100000</v>
      </c>
      <c r="I184" s="413">
        <f t="shared" si="2"/>
        <v>0.8</v>
      </c>
    </row>
    <row r="185" spans="2:9" ht="12" x14ac:dyDescent="0.15">
      <c r="B185" s="707"/>
      <c r="C185" s="442" t="s">
        <v>474</v>
      </c>
      <c r="D185" s="437">
        <v>1</v>
      </c>
      <c r="E185" s="438">
        <v>4</v>
      </c>
      <c r="F185" s="410" t="s">
        <v>202</v>
      </c>
      <c r="G185" s="431">
        <v>163680</v>
      </c>
      <c r="H185" s="431">
        <v>173340</v>
      </c>
      <c r="I185" s="413">
        <f t="shared" si="2"/>
        <v>0.94427137417791629</v>
      </c>
    </row>
    <row r="186" spans="2:9" ht="12" x14ac:dyDescent="0.15">
      <c r="B186" s="707"/>
      <c r="C186" s="586" t="s">
        <v>475</v>
      </c>
      <c r="D186" s="587">
        <v>1</v>
      </c>
      <c r="E186" s="588">
        <v>5</v>
      </c>
      <c r="F186" s="417" t="s">
        <v>351</v>
      </c>
      <c r="G186" s="589">
        <v>516880</v>
      </c>
      <c r="H186" s="589">
        <v>454820</v>
      </c>
      <c r="I186" s="420">
        <f t="shared" si="2"/>
        <v>1.1364495844509916</v>
      </c>
    </row>
    <row r="187" spans="2:9" ht="12" x14ac:dyDescent="0.15">
      <c r="B187" s="615" t="s">
        <v>386</v>
      </c>
      <c r="C187" s="616" t="s">
        <v>476</v>
      </c>
      <c r="D187" s="467">
        <v>1</v>
      </c>
      <c r="E187" s="468">
        <v>4</v>
      </c>
      <c r="F187" s="469" t="s">
        <v>202</v>
      </c>
      <c r="G187" s="470">
        <v>90860</v>
      </c>
      <c r="H187" s="470">
        <v>38490</v>
      </c>
      <c r="I187" s="449">
        <f t="shared" si="2"/>
        <v>2.360613146271759</v>
      </c>
    </row>
    <row r="188" spans="2:9" ht="12" x14ac:dyDescent="0.15">
      <c r="B188" s="709" t="s">
        <v>280</v>
      </c>
      <c r="C188" s="459" t="s">
        <v>281</v>
      </c>
      <c r="D188" s="460">
        <v>1</v>
      </c>
      <c r="E188" s="461">
        <v>2</v>
      </c>
      <c r="F188" s="465" t="s">
        <v>207</v>
      </c>
      <c r="G188" s="462">
        <v>202121</v>
      </c>
      <c r="H188" s="462">
        <v>227065</v>
      </c>
      <c r="I188" s="404">
        <f t="shared" si="2"/>
        <v>0.89014599343800238</v>
      </c>
    </row>
    <row r="189" spans="2:9" ht="12" x14ac:dyDescent="0.15">
      <c r="B189" s="710"/>
      <c r="C189" s="442" t="s">
        <v>282</v>
      </c>
      <c r="D189" s="437">
        <v>1</v>
      </c>
      <c r="E189" s="438">
        <v>2</v>
      </c>
      <c r="F189" s="436" t="s">
        <v>207</v>
      </c>
      <c r="G189" s="431">
        <v>89856</v>
      </c>
      <c r="H189" s="431">
        <v>63498</v>
      </c>
      <c r="I189" s="413">
        <f t="shared" si="2"/>
        <v>1.4150996881791553</v>
      </c>
    </row>
    <row r="190" spans="2:9" ht="12" x14ac:dyDescent="0.15">
      <c r="B190" s="710"/>
      <c r="C190" s="442" t="s">
        <v>477</v>
      </c>
      <c r="D190" s="437">
        <v>1</v>
      </c>
      <c r="E190" s="438">
        <v>2</v>
      </c>
      <c r="F190" s="436" t="s">
        <v>207</v>
      </c>
      <c r="G190" s="431">
        <v>357465</v>
      </c>
      <c r="H190" s="431">
        <v>363714</v>
      </c>
      <c r="I190" s="413">
        <f t="shared" si="2"/>
        <v>0.98281891816097267</v>
      </c>
    </row>
    <row r="191" spans="2:9" ht="12" x14ac:dyDescent="0.15">
      <c r="B191" s="710"/>
      <c r="C191" s="442" t="s">
        <v>478</v>
      </c>
      <c r="D191" s="437">
        <v>1</v>
      </c>
      <c r="E191" s="438">
        <v>2</v>
      </c>
      <c r="F191" s="436" t="s">
        <v>207</v>
      </c>
      <c r="G191" s="431">
        <v>79549</v>
      </c>
      <c r="H191" s="431">
        <v>67345</v>
      </c>
      <c r="I191" s="413">
        <f t="shared" si="2"/>
        <v>1.1812161259187766</v>
      </c>
    </row>
    <row r="192" spans="2:9" ht="12" x14ac:dyDescent="0.15">
      <c r="B192" s="710"/>
      <c r="C192" s="442" t="s">
        <v>479</v>
      </c>
      <c r="D192" s="437">
        <v>2</v>
      </c>
      <c r="E192" s="438">
        <v>1</v>
      </c>
      <c r="F192" s="436" t="s">
        <v>208</v>
      </c>
      <c r="G192" s="431">
        <v>418000</v>
      </c>
      <c r="H192" s="431">
        <v>410000</v>
      </c>
      <c r="I192" s="413">
        <f t="shared" si="2"/>
        <v>1.0195121951219512</v>
      </c>
    </row>
    <row r="193" spans="2:9" ht="12" x14ac:dyDescent="0.15">
      <c r="B193" s="710"/>
      <c r="C193" s="442" t="s">
        <v>480</v>
      </c>
      <c r="D193" s="437">
        <v>2</v>
      </c>
      <c r="E193" s="438">
        <v>1</v>
      </c>
      <c r="F193" s="436" t="s">
        <v>208</v>
      </c>
      <c r="G193" s="431">
        <v>113000</v>
      </c>
      <c r="H193" s="431">
        <v>85000</v>
      </c>
      <c r="I193" s="413">
        <f t="shared" si="2"/>
        <v>1.3294117647058823</v>
      </c>
    </row>
    <row r="194" spans="2:9" ht="12" x14ac:dyDescent="0.15">
      <c r="B194" s="710"/>
      <c r="C194" s="442" t="s">
        <v>283</v>
      </c>
      <c r="D194" s="437">
        <v>1</v>
      </c>
      <c r="E194" s="438">
        <v>5</v>
      </c>
      <c r="F194" s="436" t="s">
        <v>351</v>
      </c>
      <c r="G194" s="431">
        <v>69660</v>
      </c>
      <c r="H194" s="431">
        <v>75085</v>
      </c>
      <c r="I194" s="413">
        <f t="shared" si="2"/>
        <v>0.92774855164147296</v>
      </c>
    </row>
    <row r="195" spans="2:9" ht="12" x14ac:dyDescent="0.15">
      <c r="B195" s="710"/>
      <c r="C195" s="442" t="s">
        <v>284</v>
      </c>
      <c r="D195" s="437">
        <v>1</v>
      </c>
      <c r="E195" s="438">
        <v>4</v>
      </c>
      <c r="F195" s="410" t="s">
        <v>289</v>
      </c>
      <c r="G195" s="431">
        <v>53500</v>
      </c>
      <c r="H195" s="431">
        <v>56820</v>
      </c>
      <c r="I195" s="413">
        <f t="shared" si="2"/>
        <v>0.94156986976416757</v>
      </c>
    </row>
    <row r="196" spans="2:9" ht="12" x14ac:dyDescent="0.15">
      <c r="B196" s="710"/>
      <c r="C196" s="442" t="s">
        <v>285</v>
      </c>
      <c r="D196" s="437">
        <v>1</v>
      </c>
      <c r="E196" s="438">
        <v>4</v>
      </c>
      <c r="F196" s="410" t="s">
        <v>202</v>
      </c>
      <c r="G196" s="431">
        <v>100927</v>
      </c>
      <c r="H196" s="431">
        <v>105225</v>
      </c>
      <c r="I196" s="413">
        <f t="shared" si="2"/>
        <v>0.95915419339510577</v>
      </c>
    </row>
    <row r="197" spans="2:9" ht="12" x14ac:dyDescent="0.15">
      <c r="B197" s="710"/>
      <c r="C197" s="442" t="s">
        <v>286</v>
      </c>
      <c r="D197" s="437">
        <v>1</v>
      </c>
      <c r="E197" s="438">
        <v>5</v>
      </c>
      <c r="F197" s="410" t="s">
        <v>351</v>
      </c>
      <c r="G197" s="431">
        <v>71143</v>
      </c>
      <c r="H197" s="431">
        <v>73162</v>
      </c>
      <c r="I197" s="413">
        <f t="shared" si="2"/>
        <v>0.97240370684234989</v>
      </c>
    </row>
    <row r="198" spans="2:9" ht="12" x14ac:dyDescent="0.15">
      <c r="B198" s="710"/>
      <c r="C198" s="442" t="s">
        <v>387</v>
      </c>
      <c r="D198" s="437">
        <v>1</v>
      </c>
      <c r="E198" s="438">
        <v>4</v>
      </c>
      <c r="F198" s="410" t="s">
        <v>289</v>
      </c>
      <c r="G198" s="431">
        <v>56437</v>
      </c>
      <c r="H198" s="431">
        <v>53312</v>
      </c>
      <c r="I198" s="413">
        <f t="shared" si="2"/>
        <v>1.0586171968787514</v>
      </c>
    </row>
    <row r="199" spans="2:9" ht="12" x14ac:dyDescent="0.15">
      <c r="B199" s="710"/>
      <c r="C199" s="442" t="s">
        <v>287</v>
      </c>
      <c r="D199" s="437">
        <v>1</v>
      </c>
      <c r="E199" s="438">
        <v>5</v>
      </c>
      <c r="F199" s="410" t="s">
        <v>197</v>
      </c>
      <c r="G199" s="431">
        <v>296370</v>
      </c>
      <c r="H199" s="431">
        <v>306330</v>
      </c>
      <c r="I199" s="413">
        <f t="shared" si="2"/>
        <v>0.96748604446185482</v>
      </c>
    </row>
    <row r="200" spans="2:9" ht="12" x14ac:dyDescent="0.15">
      <c r="B200" s="711"/>
      <c r="C200" s="450" t="s">
        <v>288</v>
      </c>
      <c r="D200" s="451">
        <v>1</v>
      </c>
      <c r="E200" s="452">
        <v>4</v>
      </c>
      <c r="F200" s="424" t="s">
        <v>289</v>
      </c>
      <c r="G200" s="430">
        <v>109739</v>
      </c>
      <c r="H200" s="430">
        <v>100965</v>
      </c>
      <c r="I200" s="426">
        <f t="shared" si="2"/>
        <v>1.086901401475759</v>
      </c>
    </row>
    <row r="201" spans="2:9" ht="12" x14ac:dyDescent="0.15">
      <c r="B201" s="707" t="s">
        <v>290</v>
      </c>
      <c r="C201" s="459" t="s">
        <v>291</v>
      </c>
      <c r="D201" s="460">
        <v>1</v>
      </c>
      <c r="E201" s="461">
        <v>2</v>
      </c>
      <c r="F201" s="465" t="s">
        <v>207</v>
      </c>
      <c r="G201" s="462">
        <v>87530</v>
      </c>
      <c r="H201" s="462">
        <v>87130</v>
      </c>
      <c r="I201" s="404">
        <f t="shared" si="2"/>
        <v>1.0045908412716631</v>
      </c>
    </row>
    <row r="202" spans="2:9" ht="12" x14ac:dyDescent="0.15">
      <c r="B202" s="707"/>
      <c r="C202" s="442" t="s">
        <v>292</v>
      </c>
      <c r="D202" s="437">
        <v>1</v>
      </c>
      <c r="E202" s="438">
        <v>5</v>
      </c>
      <c r="F202" s="410" t="s">
        <v>197</v>
      </c>
      <c r="G202" s="431">
        <v>454500</v>
      </c>
      <c r="H202" s="431">
        <v>442870</v>
      </c>
      <c r="I202" s="413">
        <f t="shared" si="2"/>
        <v>1.0262605279201571</v>
      </c>
    </row>
    <row r="203" spans="2:9" ht="12" x14ac:dyDescent="0.15">
      <c r="B203" s="707"/>
      <c r="C203" s="442" t="s">
        <v>293</v>
      </c>
      <c r="D203" s="437">
        <v>1</v>
      </c>
      <c r="E203" s="438">
        <v>5</v>
      </c>
      <c r="F203" s="410" t="s">
        <v>197</v>
      </c>
      <c r="G203" s="431">
        <v>198840</v>
      </c>
      <c r="H203" s="431">
        <v>209120</v>
      </c>
      <c r="I203" s="413">
        <f t="shared" si="2"/>
        <v>0.95084162203519507</v>
      </c>
    </row>
    <row r="204" spans="2:9" ht="12" x14ac:dyDescent="0.15">
      <c r="B204" s="707"/>
      <c r="C204" s="442" t="s">
        <v>294</v>
      </c>
      <c r="D204" s="437">
        <v>1</v>
      </c>
      <c r="E204" s="438">
        <v>5</v>
      </c>
      <c r="F204" s="410" t="s">
        <v>197</v>
      </c>
      <c r="G204" s="431">
        <v>158420</v>
      </c>
      <c r="H204" s="431">
        <v>146670</v>
      </c>
      <c r="I204" s="413">
        <f t="shared" si="2"/>
        <v>1.0801118156405536</v>
      </c>
    </row>
    <row r="205" spans="2:9" ht="12" x14ac:dyDescent="0.15">
      <c r="B205" s="707"/>
      <c r="C205" s="450" t="s">
        <v>295</v>
      </c>
      <c r="D205" s="451">
        <v>1</v>
      </c>
      <c r="E205" s="452">
        <v>4</v>
      </c>
      <c r="F205" s="424" t="s">
        <v>202</v>
      </c>
      <c r="G205" s="430">
        <v>269250</v>
      </c>
      <c r="H205" s="430">
        <v>282520</v>
      </c>
      <c r="I205" s="426">
        <f t="shared" si="2"/>
        <v>0.95302987399122185</v>
      </c>
    </row>
    <row r="206" spans="2:9" ht="12" x14ac:dyDescent="0.15">
      <c r="B206" s="707" t="s">
        <v>296</v>
      </c>
      <c r="C206" s="459" t="s">
        <v>297</v>
      </c>
      <c r="D206" s="460">
        <v>1</v>
      </c>
      <c r="E206" s="461">
        <v>3</v>
      </c>
      <c r="F206" s="401" t="s">
        <v>196</v>
      </c>
      <c r="G206" s="462">
        <v>517780</v>
      </c>
      <c r="H206" s="462">
        <v>510850</v>
      </c>
      <c r="I206" s="404">
        <f t="shared" si="2"/>
        <v>1.0135656259175883</v>
      </c>
    </row>
    <row r="207" spans="2:9" ht="12" x14ac:dyDescent="0.15">
      <c r="B207" s="707"/>
      <c r="C207" s="442" t="s">
        <v>298</v>
      </c>
      <c r="D207" s="437">
        <v>1</v>
      </c>
      <c r="E207" s="438">
        <v>1</v>
      </c>
      <c r="F207" s="410" t="s">
        <v>200</v>
      </c>
      <c r="G207" s="431">
        <v>97000</v>
      </c>
      <c r="H207" s="431">
        <v>139800</v>
      </c>
      <c r="I207" s="413">
        <f t="shared" si="2"/>
        <v>0.6938483547925608</v>
      </c>
    </row>
    <row r="208" spans="2:9" ht="12" x14ac:dyDescent="0.15">
      <c r="B208" s="707"/>
      <c r="C208" s="442" t="s">
        <v>299</v>
      </c>
      <c r="D208" s="437">
        <v>1</v>
      </c>
      <c r="E208" s="438">
        <v>1</v>
      </c>
      <c r="F208" s="410" t="s">
        <v>200</v>
      </c>
      <c r="G208" s="431">
        <v>70430</v>
      </c>
      <c r="H208" s="431">
        <v>57450</v>
      </c>
      <c r="I208" s="413">
        <f t="shared" si="2"/>
        <v>1.2259355961705831</v>
      </c>
    </row>
    <row r="209" spans="2:9" ht="12" x14ac:dyDescent="0.15">
      <c r="B209" s="707"/>
      <c r="C209" s="442" t="s">
        <v>300</v>
      </c>
      <c r="D209" s="437">
        <v>1</v>
      </c>
      <c r="E209" s="438">
        <v>5</v>
      </c>
      <c r="F209" s="417" t="s">
        <v>351</v>
      </c>
      <c r="G209" s="431">
        <v>2855710</v>
      </c>
      <c r="H209" s="431">
        <v>2780220</v>
      </c>
      <c r="I209" s="413">
        <f t="shared" ref="I209:I213" si="3">IFERROR(G209/H209,"－")</f>
        <v>1.0271525274978239</v>
      </c>
    </row>
    <row r="210" spans="2:9" ht="12" x14ac:dyDescent="0.15">
      <c r="B210" s="707"/>
      <c r="C210" s="442" t="s">
        <v>301</v>
      </c>
      <c r="D210" s="437">
        <v>1</v>
      </c>
      <c r="E210" s="438">
        <v>1</v>
      </c>
      <c r="F210" s="410" t="s">
        <v>200</v>
      </c>
      <c r="G210" s="431">
        <v>94660</v>
      </c>
      <c r="H210" s="431">
        <v>90960</v>
      </c>
      <c r="I210" s="413">
        <f t="shared" si="3"/>
        <v>1.0406772207563764</v>
      </c>
    </row>
    <row r="211" spans="2:9" ht="12" x14ac:dyDescent="0.15">
      <c r="B211" s="707"/>
      <c r="C211" s="442" t="s">
        <v>302</v>
      </c>
      <c r="D211" s="437">
        <v>1</v>
      </c>
      <c r="E211" s="438">
        <v>5</v>
      </c>
      <c r="F211" s="417" t="s">
        <v>351</v>
      </c>
      <c r="G211" s="431">
        <v>123440</v>
      </c>
      <c r="H211" s="431">
        <v>122330</v>
      </c>
      <c r="I211" s="413">
        <f t="shared" si="3"/>
        <v>1.0090738167252513</v>
      </c>
    </row>
    <row r="212" spans="2:9" ht="12" x14ac:dyDescent="0.15">
      <c r="B212" s="707" t="s">
        <v>303</v>
      </c>
      <c r="C212" s="459" t="s">
        <v>304</v>
      </c>
      <c r="D212" s="460">
        <v>1</v>
      </c>
      <c r="E212" s="461">
        <v>2</v>
      </c>
      <c r="F212" s="465" t="s">
        <v>207</v>
      </c>
      <c r="G212" s="462">
        <v>173640</v>
      </c>
      <c r="H212" s="462">
        <v>144090</v>
      </c>
      <c r="I212" s="404">
        <f t="shared" si="3"/>
        <v>1.2050801582344368</v>
      </c>
    </row>
    <row r="213" spans="2:9" ht="12" x14ac:dyDescent="0.15">
      <c r="B213" s="707"/>
      <c r="C213" s="450" t="s">
        <v>305</v>
      </c>
      <c r="D213" s="451">
        <v>1</v>
      </c>
      <c r="E213" s="452">
        <v>2</v>
      </c>
      <c r="F213" s="439" t="s">
        <v>207</v>
      </c>
      <c r="G213" s="430">
        <v>128147</v>
      </c>
      <c r="H213" s="430">
        <v>118566</v>
      </c>
      <c r="I213" s="426">
        <f t="shared" si="3"/>
        <v>1.0808073140698007</v>
      </c>
    </row>
    <row r="215" spans="2:9" ht="12" x14ac:dyDescent="0.15">
      <c r="D215" s="577" t="s">
        <v>345</v>
      </c>
      <c r="E215" s="405" t="s">
        <v>200</v>
      </c>
    </row>
    <row r="216" spans="2:9" ht="12" x14ac:dyDescent="0.15">
      <c r="D216" s="577" t="s">
        <v>347</v>
      </c>
      <c r="E216" s="405" t="s">
        <v>207</v>
      </c>
    </row>
    <row r="217" spans="2:9" ht="12" x14ac:dyDescent="0.15">
      <c r="D217" s="577" t="s">
        <v>349</v>
      </c>
      <c r="E217" s="405" t="s">
        <v>196</v>
      </c>
    </row>
    <row r="218" spans="2:9" ht="12" x14ac:dyDescent="0.15">
      <c r="D218" s="577" t="s">
        <v>352</v>
      </c>
      <c r="E218" s="405" t="s">
        <v>351</v>
      </c>
    </row>
    <row r="219" spans="2:9" ht="12" x14ac:dyDescent="0.15">
      <c r="D219" s="577" t="s">
        <v>354</v>
      </c>
      <c r="E219" s="405" t="s">
        <v>355</v>
      </c>
    </row>
    <row r="220" spans="2:9" ht="12" x14ac:dyDescent="0.15">
      <c r="D220" s="577" t="s">
        <v>356</v>
      </c>
      <c r="E220" s="405" t="s">
        <v>357</v>
      </c>
    </row>
  </sheetData>
  <autoFilter ref="B5:I213" xr:uid="{00000000-0009-0000-0000-000000000000}"/>
  <mergeCells count="25">
    <mergeCell ref="B84:B87"/>
    <mergeCell ref="B6:B11"/>
    <mergeCell ref="B12:B15"/>
    <mergeCell ref="B16:B18"/>
    <mergeCell ref="B19:B74"/>
    <mergeCell ref="B75:B83"/>
    <mergeCell ref="B162:B168"/>
    <mergeCell ref="B88:B93"/>
    <mergeCell ref="B95:B102"/>
    <mergeCell ref="B103:B104"/>
    <mergeCell ref="B105:B107"/>
    <mergeCell ref="B108:B124"/>
    <mergeCell ref="B125:B134"/>
    <mergeCell ref="B135:B146"/>
    <mergeCell ref="B147:B149"/>
    <mergeCell ref="B150:B151"/>
    <mergeCell ref="B152:B155"/>
    <mergeCell ref="B156:B159"/>
    <mergeCell ref="B212:B213"/>
    <mergeCell ref="B169:B174"/>
    <mergeCell ref="B175:B180"/>
    <mergeCell ref="B181:B186"/>
    <mergeCell ref="B188:B200"/>
    <mergeCell ref="B201:B205"/>
    <mergeCell ref="B206:B211"/>
  </mergeCells>
  <phoneticPr fontId="2"/>
  <dataValidations count="1">
    <dataValidation type="list" allowBlank="1" showInputMessage="1" showErrorMessage="1" sqref="F6:F213" xr:uid="{36C18159-2030-4ACA-A06B-D240212C566B}">
      <formula1>$K$6:$K$11</formula1>
    </dataValidation>
  </dataValidations>
  <printOptions horizontalCentered="1"/>
  <pageMargins left="0.39370078740157483" right="0.39370078740157483" top="0.59055118110236227" bottom="0.59055118110236227" header="0.51181102362204722" footer="0.19685039370078741"/>
  <pageSetup paperSize="9" firstPageNumber="41" fitToHeight="0" orientation="portrait" useFirstPageNumber="1" r:id="rId1"/>
  <headerFooter alignWithMargins="0">
    <oddFooter>&amp;C&amp;"ＭＳ Ｐ明朝,標準"&amp;12- &amp;P -</oddFooter>
  </headerFooter>
  <rowBreaks count="2" manualBreakCount="2">
    <brk id="74" max="8" man="1"/>
    <brk id="14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CBF5-5E00-4002-AA0A-0490ECBA3FB7}">
  <dimension ref="A1:AD22"/>
  <sheetViews>
    <sheetView view="pageBreakPreview" topLeftCell="A9" zoomScale="70" zoomScaleNormal="60" zoomScaleSheetLayoutView="70" zoomScalePageLayoutView="85" workbookViewId="0">
      <selection activeCell="W13" sqref="W13"/>
    </sheetView>
  </sheetViews>
  <sheetFormatPr defaultColWidth="9" defaultRowHeight="13.5" x14ac:dyDescent="0.15"/>
  <cols>
    <col min="1" max="1" width="12.75" style="475" customWidth="1"/>
    <col min="2" max="2" width="10.875" style="474" bestFit="1" customWidth="1"/>
    <col min="3" max="3" width="8.75" style="474" customWidth="1"/>
    <col min="4" max="4" width="7.375" style="476" customWidth="1"/>
    <col min="5" max="5" width="8.75" style="474" customWidth="1"/>
    <col min="6" max="6" width="7.375" style="476" customWidth="1"/>
    <col min="7" max="7" width="10.875" style="474" bestFit="1" customWidth="1"/>
    <col min="8" max="8" width="8.75" style="474" customWidth="1"/>
    <col min="9" max="9" width="7.375" style="476" customWidth="1"/>
    <col min="10" max="10" width="8.75" style="474" customWidth="1"/>
    <col min="11" max="11" width="7.375" style="476" customWidth="1"/>
    <col min="12" max="12" width="10.875" style="474" bestFit="1" customWidth="1"/>
    <col min="13" max="13" width="8.75" style="474" customWidth="1"/>
    <col min="14" max="14" width="7.375" style="476" customWidth="1"/>
    <col min="15" max="15" width="8.75" style="474" customWidth="1"/>
    <col min="16" max="17" width="7.375" style="476" customWidth="1"/>
    <col min="18" max="18" width="7.25" style="476" customWidth="1"/>
    <col min="19" max="20" width="12" style="474" bestFit="1" customWidth="1"/>
    <col min="21" max="21" width="10.5" style="476" bestFit="1" customWidth="1"/>
    <col min="22" max="22" width="12" style="474" bestFit="1" customWidth="1"/>
    <col min="23" max="23" width="10.5" style="476" bestFit="1" customWidth="1"/>
    <col min="24" max="24" width="12" style="474" bestFit="1" customWidth="1"/>
    <col min="25" max="25" width="10.5" style="474" bestFit="1" customWidth="1"/>
    <col min="26" max="26" width="10.5" style="476" customWidth="1"/>
    <col min="27" max="27" width="10.5" style="474" bestFit="1" customWidth="1"/>
    <col min="28" max="28" width="10.625" style="476" customWidth="1"/>
    <col min="29" max="29" width="16.25" style="476" customWidth="1"/>
    <col min="30" max="30" width="8.5" style="474" customWidth="1"/>
    <col min="31" max="31" width="9" style="474"/>
    <col min="32" max="32" width="6.625" style="474" bestFit="1" customWidth="1"/>
    <col min="33" max="16384" width="9" style="474"/>
  </cols>
  <sheetData>
    <row r="1" spans="1:30" ht="42" x14ac:dyDescent="0.4">
      <c r="A1" s="724" t="s">
        <v>306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560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3"/>
    </row>
    <row r="2" spans="1:30" ht="21" customHeight="1" x14ac:dyDescent="0.15"/>
    <row r="3" spans="1:30" ht="21" customHeight="1" x14ac:dyDescent="0.15"/>
    <row r="4" spans="1:30" ht="21" customHeight="1" x14ac:dyDescent="0.2">
      <c r="X4" s="477"/>
      <c r="AB4" s="477"/>
      <c r="AC4" s="477" t="s">
        <v>307</v>
      </c>
    </row>
    <row r="5" spans="1:30" s="475" customFormat="1" ht="54" customHeight="1" thickBot="1" x14ac:dyDescent="0.2">
      <c r="A5" s="725" t="s">
        <v>308</v>
      </c>
      <c r="B5" s="728" t="s">
        <v>309</v>
      </c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478"/>
      <c r="P5" s="479"/>
      <c r="Q5" s="598"/>
      <c r="R5" s="598"/>
      <c r="S5" s="480"/>
      <c r="T5" s="649" t="s">
        <v>310</v>
      </c>
      <c r="U5" s="649"/>
      <c r="V5" s="649"/>
      <c r="W5" s="649"/>
      <c r="X5" s="649"/>
      <c r="Y5" s="649"/>
      <c r="Z5" s="649"/>
      <c r="AA5" s="649"/>
      <c r="AB5" s="650"/>
      <c r="AC5" s="730" t="s">
        <v>311</v>
      </c>
    </row>
    <row r="6" spans="1:30" s="475" customFormat="1" ht="57.75" customHeight="1" x14ac:dyDescent="0.15">
      <c r="A6" s="726"/>
      <c r="B6" s="733" t="s">
        <v>312</v>
      </c>
      <c r="C6" s="734"/>
      <c r="D6" s="734"/>
      <c r="E6" s="734"/>
      <c r="F6" s="735"/>
      <c r="G6" s="736" t="s">
        <v>22</v>
      </c>
      <c r="H6" s="737"/>
      <c r="I6" s="737"/>
      <c r="J6" s="737"/>
      <c r="K6" s="737"/>
      <c r="L6" s="737" t="s">
        <v>23</v>
      </c>
      <c r="M6" s="737"/>
      <c r="N6" s="737"/>
      <c r="O6" s="737"/>
      <c r="P6" s="737"/>
      <c r="Q6" s="605"/>
      <c r="R6" s="605"/>
      <c r="S6" s="737" t="s">
        <v>24</v>
      </c>
      <c r="T6" s="737"/>
      <c r="U6" s="737"/>
      <c r="V6" s="737"/>
      <c r="W6" s="737"/>
      <c r="X6" s="737" t="s">
        <v>40</v>
      </c>
      <c r="Y6" s="737"/>
      <c r="Z6" s="737"/>
      <c r="AA6" s="737"/>
      <c r="AB6" s="737"/>
      <c r="AC6" s="731"/>
    </row>
    <row r="7" spans="1:30" s="475" customFormat="1" ht="54.75" customHeight="1" x14ac:dyDescent="0.15">
      <c r="A7" s="726"/>
      <c r="B7" s="718" t="s">
        <v>313</v>
      </c>
      <c r="C7" s="717" t="s">
        <v>314</v>
      </c>
      <c r="D7" s="717"/>
      <c r="E7" s="719" t="s">
        <v>315</v>
      </c>
      <c r="F7" s="720"/>
      <c r="G7" s="721" t="s">
        <v>313</v>
      </c>
      <c r="H7" s="717" t="s">
        <v>314</v>
      </c>
      <c r="I7" s="717"/>
      <c r="J7" s="717" t="s">
        <v>315</v>
      </c>
      <c r="K7" s="723"/>
      <c r="L7" s="716" t="s">
        <v>313</v>
      </c>
      <c r="M7" s="717" t="s">
        <v>314</v>
      </c>
      <c r="N7" s="717"/>
      <c r="O7" s="717" t="s">
        <v>315</v>
      </c>
      <c r="P7" s="717"/>
      <c r="Q7" s="559"/>
      <c r="R7" s="559"/>
      <c r="S7" s="716" t="s">
        <v>313</v>
      </c>
      <c r="T7" s="717" t="s">
        <v>314</v>
      </c>
      <c r="U7" s="717"/>
      <c r="V7" s="717" t="s">
        <v>315</v>
      </c>
      <c r="W7" s="723"/>
      <c r="X7" s="719" t="s">
        <v>313</v>
      </c>
      <c r="Y7" s="717" t="s">
        <v>314</v>
      </c>
      <c r="Z7" s="717"/>
      <c r="AA7" s="719" t="s">
        <v>315</v>
      </c>
      <c r="AB7" s="719"/>
      <c r="AC7" s="731"/>
    </row>
    <row r="8" spans="1:30" s="475" customFormat="1" ht="60.75" customHeight="1" x14ac:dyDescent="0.15">
      <c r="A8" s="727"/>
      <c r="B8" s="718"/>
      <c r="C8" s="481" t="s">
        <v>316</v>
      </c>
      <c r="D8" s="482" t="s">
        <v>317</v>
      </c>
      <c r="E8" s="481" t="s">
        <v>316</v>
      </c>
      <c r="F8" s="483" t="s">
        <v>317</v>
      </c>
      <c r="G8" s="722"/>
      <c r="H8" s="481" t="s">
        <v>316</v>
      </c>
      <c r="I8" s="482" t="s">
        <v>317</v>
      </c>
      <c r="J8" s="481" t="s">
        <v>316</v>
      </c>
      <c r="K8" s="482" t="s">
        <v>317</v>
      </c>
      <c r="L8" s="717"/>
      <c r="M8" s="481" t="s">
        <v>316</v>
      </c>
      <c r="N8" s="482" t="s">
        <v>317</v>
      </c>
      <c r="O8" s="481" t="s">
        <v>316</v>
      </c>
      <c r="P8" s="482" t="s">
        <v>317</v>
      </c>
      <c r="Q8" s="606"/>
      <c r="R8" s="606"/>
      <c r="S8" s="717"/>
      <c r="T8" s="481" t="s">
        <v>316</v>
      </c>
      <c r="U8" s="482" t="s">
        <v>317</v>
      </c>
      <c r="V8" s="481" t="s">
        <v>316</v>
      </c>
      <c r="W8" s="482" t="s">
        <v>317</v>
      </c>
      <c r="X8" s="719"/>
      <c r="Y8" s="481" t="s">
        <v>316</v>
      </c>
      <c r="Z8" s="482" t="s">
        <v>317</v>
      </c>
      <c r="AA8" s="481" t="s">
        <v>316</v>
      </c>
      <c r="AB8" s="482" t="s">
        <v>317</v>
      </c>
      <c r="AC8" s="732"/>
    </row>
    <row r="9" spans="1:30" ht="121.5" customHeight="1" x14ac:dyDescent="0.15">
      <c r="A9" s="484" t="s">
        <v>35</v>
      </c>
      <c r="B9" s="485">
        <f>'[1]別表第2-1'!B10</f>
        <v>27630.642950351837</v>
      </c>
      <c r="C9" s="486">
        <f>'[1]別表第2-1'!C10</f>
        <v>16804.62</v>
      </c>
      <c r="D9" s="487">
        <f t="shared" ref="D9:D14" si="0">C9/B9*100</f>
        <v>60.818780186170137</v>
      </c>
      <c r="E9" s="488">
        <f>'[1]別表第2-1'!E10</f>
        <v>10826.022950351839</v>
      </c>
      <c r="F9" s="489">
        <f t="shared" ref="F9:F14" si="1">E9/B9*100</f>
        <v>39.181219813829863</v>
      </c>
      <c r="G9" s="490">
        <f>'[1]別表第2-2①②'!C9</f>
        <v>5099.0020000000004</v>
      </c>
      <c r="H9" s="488">
        <f>'[1]別表第2-2①②'!D9</f>
        <v>3861.7440000000001</v>
      </c>
      <c r="I9" s="491">
        <f>H9/$G$9*100</f>
        <v>75.735290945169268</v>
      </c>
      <c r="J9" s="492">
        <f>'[1]別表第2-2①②'!F9</f>
        <v>1237.258</v>
      </c>
      <c r="K9" s="491">
        <f>J9/$G$9*100</f>
        <v>24.264709054830728</v>
      </c>
      <c r="L9" s="488">
        <f>'[1]別表第2-2①②'!C26</f>
        <v>7751.3699338324241</v>
      </c>
      <c r="M9" s="488">
        <f>'[1]別表第2-2①②'!D26</f>
        <v>4974.6080000000002</v>
      </c>
      <c r="N9" s="491">
        <f t="shared" ref="N9:N14" si="2">M9/L9*100</f>
        <v>64.177146007279518</v>
      </c>
      <c r="O9" s="488">
        <f>'[1]別表第2-2①②'!F26</f>
        <v>2776.7619338324239</v>
      </c>
      <c r="P9" s="491">
        <f t="shared" ref="P9:P14" si="3">O9/L9*100</f>
        <v>35.822853992720489</v>
      </c>
      <c r="Q9" s="607"/>
      <c r="R9" s="607"/>
      <c r="S9" s="488">
        <f>'[1]別表第2-2③④'!C9</f>
        <v>8366.5910165194127</v>
      </c>
      <c r="T9" s="488">
        <f>'[1]別表第2-2③④'!D9</f>
        <v>4554.4769999999999</v>
      </c>
      <c r="U9" s="491">
        <f t="shared" ref="U9:U14" si="4">T9/S9*100</f>
        <v>54.436472286112881</v>
      </c>
      <c r="V9" s="488">
        <f>'[1]別表第2-2③④'!F9</f>
        <v>3812.1140165194133</v>
      </c>
      <c r="W9" s="491">
        <f t="shared" ref="W9:W14" si="5">V9/S9*100</f>
        <v>45.563527713887126</v>
      </c>
      <c r="X9" s="488">
        <f>'[1]別表第2-2③④'!C26</f>
        <v>6413.68</v>
      </c>
      <c r="Y9" s="488">
        <f>'[1]別表第2-2③④'!D26</f>
        <v>3413.7910000000002</v>
      </c>
      <c r="Z9" s="491">
        <f t="shared" ref="Z9:Z12" si="6">Y9/X9*100</f>
        <v>53.226712277506827</v>
      </c>
      <c r="AA9" s="488">
        <f>'[1]別表第2-2③④'!F26</f>
        <v>2999.8890000000001</v>
      </c>
      <c r="AB9" s="491">
        <f t="shared" ref="AB9:AB12" si="7">AA9/X9*100</f>
        <v>46.773287722493173</v>
      </c>
      <c r="AC9" s="493" t="s">
        <v>35</v>
      </c>
      <c r="AD9" s="494"/>
    </row>
    <row r="10" spans="1:30" ht="121.5" customHeight="1" x14ac:dyDescent="0.15">
      <c r="A10" s="484" t="s">
        <v>15</v>
      </c>
      <c r="B10" s="485">
        <f>'[1]別表第2-1'!B11</f>
        <v>14896.224</v>
      </c>
      <c r="C10" s="486">
        <f>'[1]別表第2-1'!C11</f>
        <v>11324.919</v>
      </c>
      <c r="D10" s="491">
        <f t="shared" si="0"/>
        <v>76.025434365111593</v>
      </c>
      <c r="E10" s="488">
        <f>'[1]別表第2-1'!E11</f>
        <v>3571.3049999999998</v>
      </c>
      <c r="F10" s="489">
        <f t="shared" si="1"/>
        <v>23.97456563488841</v>
      </c>
      <c r="G10" s="490">
        <f>'[1]別表第2-2①②'!C10</f>
        <v>1947.6635000000001</v>
      </c>
      <c r="H10" s="488">
        <f>'[1]別表第2-2①②'!D10</f>
        <v>1636.037</v>
      </c>
      <c r="I10" s="491">
        <f>H10/$G$10*100</f>
        <v>83.999982543185709</v>
      </c>
      <c r="J10" s="492">
        <f>'[1]別表第2-2①②'!F10</f>
        <v>311.62650000000002</v>
      </c>
      <c r="K10" s="491">
        <f>J10/$G$10*100</f>
        <v>16.00001745681428</v>
      </c>
      <c r="L10" s="488">
        <f>'[1]別表第2-2①②'!C27</f>
        <v>4418.8149999999996</v>
      </c>
      <c r="M10" s="488">
        <f>'[1]別表第2-2①②'!D27</f>
        <v>3350.9340000000002</v>
      </c>
      <c r="N10" s="491">
        <f t="shared" si="2"/>
        <v>75.833317303394693</v>
      </c>
      <c r="O10" s="488">
        <f>'[1]別表第2-2①②'!F27</f>
        <v>1067.8810000000001</v>
      </c>
      <c r="P10" s="491">
        <f t="shared" si="3"/>
        <v>24.166682696605317</v>
      </c>
      <c r="Q10" s="607"/>
      <c r="R10" s="607"/>
      <c r="S10" s="488">
        <f>'[1]別表第2-2③④'!C10</f>
        <v>5071.3140000000003</v>
      </c>
      <c r="T10" s="488">
        <f>'[1]別表第2-2③④'!D10</f>
        <v>3796.5239999999999</v>
      </c>
      <c r="U10" s="491">
        <f t="shared" si="4"/>
        <v>74.862727884725729</v>
      </c>
      <c r="V10" s="488">
        <f>'[1]別表第2-2③④'!F10</f>
        <v>1274.79</v>
      </c>
      <c r="W10" s="491">
        <f t="shared" si="5"/>
        <v>25.137272115274261</v>
      </c>
      <c r="X10" s="488">
        <f>'[1]別表第2-2③④'!C27</f>
        <v>3458.4315000000001</v>
      </c>
      <c r="Y10" s="488">
        <f>'[1]別表第2-2③④'!D27</f>
        <v>2541.424</v>
      </c>
      <c r="Z10" s="491">
        <f t="shared" si="6"/>
        <v>73.484873128179643</v>
      </c>
      <c r="AA10" s="488">
        <f>'[1]別表第2-2③④'!F27</f>
        <v>917.00750000000005</v>
      </c>
      <c r="AB10" s="491">
        <f t="shared" si="7"/>
        <v>26.51512687182036</v>
      </c>
      <c r="AC10" s="493" t="s">
        <v>15</v>
      </c>
      <c r="AD10" s="494"/>
    </row>
    <row r="11" spans="1:30" ht="121.5" customHeight="1" x14ac:dyDescent="0.15">
      <c r="A11" s="484" t="s">
        <v>16</v>
      </c>
      <c r="B11" s="485">
        <f>'[1]別表第2-1'!B12</f>
        <v>9763.1720000000005</v>
      </c>
      <c r="C11" s="486">
        <f>'[1]別表第2-1'!C12</f>
        <v>1962.702</v>
      </c>
      <c r="D11" s="491">
        <f t="shared" si="0"/>
        <v>20.103118125953326</v>
      </c>
      <c r="E11" s="488">
        <f>'[1]別表第2-1'!E12</f>
        <v>7800.47</v>
      </c>
      <c r="F11" s="489">
        <f t="shared" si="1"/>
        <v>79.89688187404667</v>
      </c>
      <c r="G11" s="490">
        <f>'[1]別表第2-2①②'!C11</f>
        <v>3641.913</v>
      </c>
      <c r="H11" s="488">
        <f>'[1]別表第2-2①②'!D11</f>
        <v>509.27</v>
      </c>
      <c r="I11" s="491">
        <f>H11/$G$11*100</f>
        <v>13.98358500052033</v>
      </c>
      <c r="J11" s="492">
        <f>'[1]別表第2-2①②'!F11</f>
        <v>3132.643</v>
      </c>
      <c r="K11" s="491">
        <f>J11/$G$11*100</f>
        <v>86.016414999479679</v>
      </c>
      <c r="L11" s="488">
        <f>'[1]別表第2-2①②'!C28</f>
        <v>1609.001</v>
      </c>
      <c r="M11" s="488">
        <f>'[1]別表第2-2①②'!D28</f>
        <v>539.726</v>
      </c>
      <c r="N11" s="491">
        <f t="shared" si="2"/>
        <v>33.544168089392116</v>
      </c>
      <c r="O11" s="488">
        <f>'[1]別表第2-2①②'!F28</f>
        <v>1069.2750000000001</v>
      </c>
      <c r="P11" s="491">
        <f t="shared" si="3"/>
        <v>66.455831910607884</v>
      </c>
      <c r="Q11" s="607"/>
      <c r="R11" s="607"/>
      <c r="S11" s="488">
        <f>'[1]別表第2-2③④'!C11</f>
        <v>2384.6039999999998</v>
      </c>
      <c r="T11" s="488">
        <f>'[1]別表第2-2③④'!D11</f>
        <v>406.81799999999998</v>
      </c>
      <c r="U11" s="491">
        <f t="shared" si="4"/>
        <v>17.060191126073764</v>
      </c>
      <c r="V11" s="488">
        <f>'[1]別表第2-2③④'!F11</f>
        <v>1977.7860000000001</v>
      </c>
      <c r="W11" s="491">
        <f t="shared" si="5"/>
        <v>82.939808873926239</v>
      </c>
      <c r="X11" s="488">
        <f>'[1]別表第2-2③④'!C28</f>
        <v>2127.654</v>
      </c>
      <c r="Y11" s="488">
        <f>'[1]別表第2-2③④'!D28</f>
        <v>506.88799999999998</v>
      </c>
      <c r="Z11" s="491">
        <f t="shared" si="6"/>
        <v>23.823798418351856</v>
      </c>
      <c r="AA11" s="488">
        <f>'[1]別表第2-2③④'!F28</f>
        <v>1620.7660000000001</v>
      </c>
      <c r="AB11" s="491">
        <f t="shared" si="7"/>
        <v>76.176201581648144</v>
      </c>
      <c r="AC11" s="493" t="s">
        <v>16</v>
      </c>
      <c r="AD11" s="494"/>
    </row>
    <row r="12" spans="1:30" ht="121.5" customHeight="1" x14ac:dyDescent="0.15">
      <c r="A12" s="484" t="s">
        <v>17</v>
      </c>
      <c r="B12" s="485">
        <f>'[1]別表第2-1'!B13</f>
        <v>10094.004000000001</v>
      </c>
      <c r="C12" s="486">
        <f>'[1]別表第2-1'!C13</f>
        <v>3923.1019999999999</v>
      </c>
      <c r="D12" s="491">
        <f t="shared" si="0"/>
        <v>38.865667182220257</v>
      </c>
      <c r="E12" s="488">
        <f>'[1]別表第2-1'!E13</f>
        <v>6170.902</v>
      </c>
      <c r="F12" s="489">
        <f t="shared" si="1"/>
        <v>61.134332817779736</v>
      </c>
      <c r="G12" s="490">
        <f>'[1]別表第2-2①②'!C12</f>
        <v>1725.1220000000001</v>
      </c>
      <c r="H12" s="488">
        <f>'[1]別表第2-2①②'!D12</f>
        <v>772.44200000000001</v>
      </c>
      <c r="I12" s="491">
        <f>H12/$G$12*100</f>
        <v>44.776079604804757</v>
      </c>
      <c r="J12" s="492">
        <f>'[1]別表第2-2①②'!F12</f>
        <v>952.68</v>
      </c>
      <c r="K12" s="491">
        <f>J12/$G$12*100</f>
        <v>55.223920395195236</v>
      </c>
      <c r="L12" s="488">
        <f>'[1]別表第2-2①②'!C29</f>
        <v>2705.24</v>
      </c>
      <c r="M12" s="488">
        <f>'[1]別表第2-2①②'!D29</f>
        <v>1348.9369999999999</v>
      </c>
      <c r="N12" s="491">
        <f t="shared" si="2"/>
        <v>49.863856811225624</v>
      </c>
      <c r="O12" s="488">
        <f>'[1]別表第2-2①②'!F29</f>
        <v>1356.3030000000001</v>
      </c>
      <c r="P12" s="491">
        <f t="shared" si="3"/>
        <v>50.136143188774383</v>
      </c>
      <c r="Q12" s="607"/>
      <c r="R12" s="607"/>
      <c r="S12" s="488">
        <f>'[1]別表第2-2③④'!C12</f>
        <v>3614.5129999999999</v>
      </c>
      <c r="T12" s="488">
        <f>'[1]別表第2-2③④'!D12</f>
        <v>962.28700000000003</v>
      </c>
      <c r="U12" s="491">
        <f t="shared" si="4"/>
        <v>26.62286731296858</v>
      </c>
      <c r="V12" s="488">
        <f>'[1]別表第2-2③④'!F12</f>
        <v>2652.2260000000001</v>
      </c>
      <c r="W12" s="491">
        <f t="shared" si="5"/>
        <v>73.37713268703142</v>
      </c>
      <c r="X12" s="488">
        <f>'[1]別表第2-2③④'!C29</f>
        <v>2049.1289999999999</v>
      </c>
      <c r="Y12" s="488">
        <f>'[1]別表第2-2③④'!D29</f>
        <v>839.43600000000004</v>
      </c>
      <c r="Z12" s="491">
        <f t="shared" si="6"/>
        <v>40.965502903916743</v>
      </c>
      <c r="AA12" s="488">
        <f>'[1]別表第2-2③④'!F29</f>
        <v>1209.693</v>
      </c>
      <c r="AB12" s="491">
        <f t="shared" si="7"/>
        <v>59.034497096083257</v>
      </c>
      <c r="AC12" s="493" t="s">
        <v>17</v>
      </c>
      <c r="AD12" s="494"/>
    </row>
    <row r="13" spans="1:30" ht="121.5" customHeight="1" thickBot="1" x14ac:dyDescent="0.2">
      <c r="A13" s="495" t="s">
        <v>18</v>
      </c>
      <c r="B13" s="485">
        <f>'[1]別表第2-1'!B14</f>
        <v>979.12870828091513</v>
      </c>
      <c r="C13" s="486">
        <f>'[1]別表第2-1'!C14</f>
        <v>155.46100000000001</v>
      </c>
      <c r="D13" s="491">
        <f t="shared" si="0"/>
        <v>15.877483591809643</v>
      </c>
      <c r="E13" s="486">
        <f>'[1]別表第2-1'!E14</f>
        <v>823.66770828091512</v>
      </c>
      <c r="F13" s="496">
        <f t="shared" si="1"/>
        <v>84.12251640819035</v>
      </c>
      <c r="G13" s="497">
        <f>'[1]別表第2-2①②'!C13</f>
        <v>33.984999999999999</v>
      </c>
      <c r="H13" s="488">
        <f>'[1]別表第2-2①②'!D13</f>
        <v>4.032</v>
      </c>
      <c r="I13" s="498">
        <f>H13/$G$13*100</f>
        <v>11.864057672502575</v>
      </c>
      <c r="J13" s="492">
        <f>'[1]別表第2-2①②'!F13</f>
        <v>29.952999999999999</v>
      </c>
      <c r="K13" s="498">
        <f>J13/$G$13*100</f>
        <v>88.135942327497432</v>
      </c>
      <c r="L13" s="486">
        <f>'[1]別表第2-2①②'!C30</f>
        <v>279.13400000000001</v>
      </c>
      <c r="M13" s="499">
        <f>'[1]別表第2-2①②'!D30</f>
        <v>37.936999999999998</v>
      </c>
      <c r="N13" s="500">
        <f t="shared" si="2"/>
        <v>13.590963479905707</v>
      </c>
      <c r="O13" s="499">
        <f>'[1]別表第2-2①②'!F30</f>
        <v>241.197</v>
      </c>
      <c r="P13" s="500">
        <f t="shared" si="3"/>
        <v>86.40903652009429</v>
      </c>
      <c r="Q13" s="607"/>
      <c r="R13" s="607"/>
      <c r="S13" s="499">
        <f>'[1]別表第2-2③④'!C13</f>
        <v>451.27170828091516</v>
      </c>
      <c r="T13" s="499">
        <f>'[1]別表第2-2③④'!D13</f>
        <v>92.817999999999998</v>
      </c>
      <c r="U13" s="500">
        <f t="shared" si="4"/>
        <v>20.568096403291715</v>
      </c>
      <c r="V13" s="499">
        <f>'[1]別表第2-2③④'!F13</f>
        <v>358.45370828091518</v>
      </c>
      <c r="W13" s="500">
        <f t="shared" si="5"/>
        <v>79.431903596708281</v>
      </c>
      <c r="X13" s="499">
        <f>'[1]別表第2-2③④'!C30</f>
        <v>214.738</v>
      </c>
      <c r="Y13" s="499">
        <f>'[1]別表第2-2③④'!D30</f>
        <v>20.673999999999999</v>
      </c>
      <c r="Z13" s="500">
        <v>39</v>
      </c>
      <c r="AA13" s="499">
        <f>'[1]別表第2-2③④'!F30</f>
        <v>194.06399999999999</v>
      </c>
      <c r="AB13" s="500">
        <v>61</v>
      </c>
      <c r="AC13" s="501" t="s">
        <v>18</v>
      </c>
      <c r="AD13" s="494"/>
    </row>
    <row r="14" spans="1:30" ht="121.5" customHeight="1" thickTop="1" thickBot="1" x14ac:dyDescent="0.2">
      <c r="A14" s="502" t="s">
        <v>312</v>
      </c>
      <c r="B14" s="503">
        <f>'[1]別表第2-1'!B15</f>
        <v>63363.171658632753</v>
      </c>
      <c r="C14" s="504">
        <f>'[1]別表第2-1'!C15</f>
        <v>34170.803999999996</v>
      </c>
      <c r="D14" s="505">
        <f t="shared" si="0"/>
        <v>53.928493643112141</v>
      </c>
      <c r="E14" s="504">
        <f>'[1]別表第2-1'!E15</f>
        <v>29192.367658632753</v>
      </c>
      <c r="F14" s="506">
        <f t="shared" si="1"/>
        <v>46.071506356887852</v>
      </c>
      <c r="G14" s="507">
        <f>SUM(G9:G13)</f>
        <v>12447.685500000001</v>
      </c>
      <c r="H14" s="508">
        <f>SUM(H9:H13)</f>
        <v>6783.5249999999996</v>
      </c>
      <c r="I14" s="509">
        <f>H14/$G$14*100</f>
        <v>54.49627563292789</v>
      </c>
      <c r="J14" s="508">
        <f>SUM(J9:J13)</f>
        <v>5664.1605000000009</v>
      </c>
      <c r="K14" s="509">
        <f>J14/$G$14*100</f>
        <v>45.503724367072095</v>
      </c>
      <c r="L14" s="508">
        <f>SUM(L9:L13)</f>
        <v>16763.559933832425</v>
      </c>
      <c r="M14" s="510">
        <f>SUM(M9:M13)</f>
        <v>10252.142000000002</v>
      </c>
      <c r="N14" s="511">
        <f t="shared" si="2"/>
        <v>61.157308116332743</v>
      </c>
      <c r="O14" s="510">
        <f>SUM(O9:O13)</f>
        <v>6511.4179338324248</v>
      </c>
      <c r="P14" s="511">
        <f t="shared" si="3"/>
        <v>38.842691883667264</v>
      </c>
      <c r="Q14" s="608"/>
      <c r="R14" s="608"/>
      <c r="S14" s="508">
        <f>SUM(S9:S13)</f>
        <v>19888.293724800325</v>
      </c>
      <c r="T14" s="510">
        <f>SUM(T9:T13)</f>
        <v>9812.9239999999991</v>
      </c>
      <c r="U14" s="511">
        <f t="shared" si="4"/>
        <v>49.340200500777343</v>
      </c>
      <c r="V14" s="510">
        <f>SUM(V9:V13)</f>
        <v>10075.369724800328</v>
      </c>
      <c r="W14" s="511">
        <f t="shared" si="5"/>
        <v>50.659799499222672</v>
      </c>
      <c r="X14" s="510">
        <f>SUM(X9:X13)</f>
        <v>14263.632500000002</v>
      </c>
      <c r="Y14" s="510">
        <f>SUM(Y9:Y13)</f>
        <v>7322.2129999999997</v>
      </c>
      <c r="Z14" s="511">
        <f>Y14/X14*100</f>
        <v>51.334840546403584</v>
      </c>
      <c r="AA14" s="510">
        <f>SUM(AA9:AA13)</f>
        <v>6941.4195000000009</v>
      </c>
      <c r="AB14" s="511">
        <f>AA14/X14*100</f>
        <v>48.665159453596409</v>
      </c>
      <c r="AC14" s="512" t="s">
        <v>312</v>
      </c>
      <c r="AD14" s="494"/>
    </row>
    <row r="15" spans="1:30" ht="12" customHeight="1" x14ac:dyDescent="0.15">
      <c r="A15" s="513"/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4"/>
      <c r="AB15" s="514"/>
      <c r="AC15" s="514"/>
      <c r="AD15" s="494"/>
    </row>
    <row r="16" spans="1:30" ht="17.25" customHeight="1" x14ac:dyDescent="0.15">
      <c r="A16" s="715" t="s">
        <v>318</v>
      </c>
      <c r="B16" s="715"/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558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494"/>
    </row>
    <row r="17" spans="1:30" ht="21" customHeight="1" x14ac:dyDescent="0.15">
      <c r="A17" s="513"/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494"/>
    </row>
    <row r="18" spans="1:30" ht="21" customHeight="1" x14ac:dyDescent="0.15">
      <c r="A18" s="513"/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494"/>
    </row>
    <row r="19" spans="1:30" ht="21" customHeight="1" x14ac:dyDescent="0.15">
      <c r="A19" s="513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494"/>
    </row>
    <row r="20" spans="1:30" ht="21" customHeight="1" x14ac:dyDescent="0.15">
      <c r="A20" s="513"/>
      <c r="B20" s="514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494"/>
    </row>
    <row r="21" spans="1:30" ht="21" customHeight="1" x14ac:dyDescent="0.15">
      <c r="A21" s="513"/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4"/>
      <c r="Y21" s="514"/>
      <c r="Z21" s="514"/>
      <c r="AA21" s="514"/>
      <c r="AB21" s="514"/>
      <c r="AC21" s="514"/>
      <c r="AD21" s="494"/>
    </row>
    <row r="22" spans="1:30" ht="21" customHeight="1" x14ac:dyDescent="0.15">
      <c r="A22" s="513"/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4"/>
      <c r="Y22" s="514"/>
      <c r="Z22" s="514"/>
      <c r="AA22" s="514"/>
      <c r="AB22" s="514"/>
      <c r="AC22" s="514"/>
      <c r="AD22" s="494"/>
    </row>
  </sheetData>
  <mergeCells count="26">
    <mergeCell ref="A1:P1"/>
    <mergeCell ref="A5:A8"/>
    <mergeCell ref="B5:N5"/>
    <mergeCell ref="T5:AB5"/>
    <mergeCell ref="AC5:AC8"/>
    <mergeCell ref="B6:F6"/>
    <mergeCell ref="G6:K6"/>
    <mergeCell ref="L6:P6"/>
    <mergeCell ref="S6:W6"/>
    <mergeCell ref="X6:AB6"/>
    <mergeCell ref="X7:X8"/>
    <mergeCell ref="Y7:Z7"/>
    <mergeCell ref="AA7:AB7"/>
    <mergeCell ref="T7:U7"/>
    <mergeCell ref="V7:W7"/>
    <mergeCell ref="A16:P16"/>
    <mergeCell ref="L7:L8"/>
    <mergeCell ref="M7:N7"/>
    <mergeCell ref="O7:P7"/>
    <mergeCell ref="S7:S8"/>
    <mergeCell ref="B7:B8"/>
    <mergeCell ref="C7:D7"/>
    <mergeCell ref="E7:F7"/>
    <mergeCell ref="G7:G8"/>
    <mergeCell ref="H7:I7"/>
    <mergeCell ref="J7:K7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64" firstPageNumber="50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7" max="20" man="1"/>
  </colBreaks>
  <ignoredErrors>
    <ignoredError sqref="J12:J13 I14 K14 U14:Z14 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第１表</vt:lpstr>
      <vt:lpstr>第２、３表</vt:lpstr>
      <vt:lpstr>表4(1)～(3)</vt:lpstr>
      <vt:lpstr>表4(4)～(5)</vt:lpstr>
      <vt:lpstr>表4(6)～(7)</vt:lpstr>
      <vt:lpstr>表5市町村合計</vt:lpstr>
      <vt:lpstr>表6市町村別分類別</vt:lpstr>
      <vt:lpstr>表7</vt:lpstr>
      <vt:lpstr>別表第1</vt:lpstr>
      <vt:lpstr>別表第2-1</vt:lpstr>
      <vt:lpstr>別表第2-2①②</vt:lpstr>
      <vt:lpstr>別表第2-2③④</vt:lpstr>
      <vt:lpstr>第１表!Print_Area</vt:lpstr>
      <vt:lpstr>'第２、３表'!Print_Area</vt:lpstr>
      <vt:lpstr>'表4(1)～(3)'!Print_Area</vt:lpstr>
      <vt:lpstr>'表4(4)～(5)'!Print_Area</vt:lpstr>
      <vt:lpstr>'表4(6)～(7)'!Print_Area</vt:lpstr>
      <vt:lpstr>表5市町村合計!Print_Area</vt:lpstr>
      <vt:lpstr>表6市町村別分類別!Print_Area</vt:lpstr>
      <vt:lpstr>表7!Print_Area</vt:lpstr>
      <vt:lpstr>別表第1!Print_Area</vt:lpstr>
      <vt:lpstr>'別表第2-1'!Print_Area</vt:lpstr>
      <vt:lpstr>'別表第2-2①②'!Print_Area</vt:lpstr>
      <vt:lpstr>'別表第2-2③④'!Print_Area</vt:lpstr>
      <vt:lpstr>表7!Print_Titles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第１表～第３表</dc:title>
  <dc:creator>高橋　尚子</dc:creator>
  <cp:lastModifiedBy>新潟県</cp:lastModifiedBy>
  <cp:lastPrinted>2026-01-09T04:27:27Z</cp:lastPrinted>
  <dcterms:created xsi:type="dcterms:W3CDTF">1998-07-13T02:35:11Z</dcterms:created>
  <dcterms:modified xsi:type="dcterms:W3CDTF">2026-03-11T06:21:06Z</dcterms:modified>
</cp:coreProperties>
</file>