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U:\技術開発\●●働き方改革●●\02_週休2日\R07\"/>
    </mc:Choice>
  </mc:AlternateContent>
  <xr:revisionPtr revIDLastSave="0" documentId="13_ncr:1_{B180A48F-6E9A-4E8D-A21B-429E05A8D9BB}" xr6:coauthVersionLast="47" xr6:coauthVersionMax="47" xr10:uidLastSave="{00000000-0000-0000-0000-000000000000}"/>
  <bookViews>
    <workbookView xWindow="-120" yWindow="-120" windowWidth="29040" windowHeight="15720" activeTab="2" xr2:uid="{6BE99F3B-1719-4672-BC0B-E2BAA7619775}"/>
  </bookViews>
  <sheets>
    <sheet name="工程表様式（参考）" sheetId="1" r:id="rId1"/>
    <sheet name="工程表様式（参考）交替制" sheetId="5" r:id="rId2"/>
    <sheet name="記入例" sheetId="4" r:id="rId3"/>
    <sheet name="記入例（交替制）" sheetId="6" r:id="rId4"/>
  </sheets>
  <definedNames>
    <definedName name="_xlnm.Print_Area" localSheetId="3">'記入例（交替制）'!$A$1:$AQ$24</definedName>
    <definedName name="_xlnm.Print_Area" localSheetId="1">'工程表様式（参考）交替制'!$A$1:$AQ$24</definedName>
    <definedName name="_xlnm.Print_Titles" localSheetId="0">'工程表様式（参考）'!$1:$4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3" i="5" l="1"/>
  <c r="AJ13" i="5"/>
  <c r="AK13" i="5" s="1"/>
  <c r="AL13" i="5" s="1"/>
  <c r="AM13" i="5"/>
  <c r="AN13" i="5"/>
  <c r="AO13" i="5"/>
  <c r="AP13" i="5"/>
  <c r="AQ13" i="5"/>
  <c r="AT13" i="5"/>
  <c r="AU13" i="5" s="1"/>
  <c r="AI14" i="5"/>
  <c r="AJ14" i="5"/>
  <c r="AK14" i="5" s="1"/>
  <c r="AL14" i="5" s="1"/>
  <c r="AM14" i="5"/>
  <c r="AN14" i="5"/>
  <c r="AO14" i="5"/>
  <c r="AP14" i="5"/>
  <c r="AQ14" i="5"/>
  <c r="AT14" i="5"/>
  <c r="AU14" i="5" s="1"/>
  <c r="AI15" i="5"/>
  <c r="AJ15" i="5"/>
  <c r="AK15" i="5" s="1"/>
  <c r="AL15" i="5" s="1"/>
  <c r="AM15" i="5"/>
  <c r="AN15" i="5"/>
  <c r="AO15" i="5"/>
  <c r="AP15" i="5"/>
  <c r="AQ15" i="5"/>
  <c r="AT15" i="5"/>
  <c r="AU15" i="5" s="1"/>
  <c r="AI16" i="5"/>
  <c r="AK16" i="5" s="1"/>
  <c r="AL16" i="5" s="1"/>
  <c r="AJ16" i="5"/>
  <c r="AM16" i="5"/>
  <c r="AN16" i="5"/>
  <c r="AO16" i="5"/>
  <c r="AP16" i="5"/>
  <c r="AQ16" i="5"/>
  <c r="AT16" i="5"/>
  <c r="AU16" i="5"/>
  <c r="AI17" i="5"/>
  <c r="AK17" i="5" s="1"/>
  <c r="AL17" i="5" s="1"/>
  <c r="AJ17" i="5"/>
  <c r="AM17" i="5"/>
  <c r="AN17" i="5"/>
  <c r="AO17" i="5"/>
  <c r="AP17" i="5"/>
  <c r="AQ17" i="5"/>
  <c r="AT17" i="5"/>
  <c r="AU17" i="5"/>
  <c r="AI18" i="5"/>
  <c r="AJ18" i="5"/>
  <c r="AK18" i="5" s="1"/>
  <c r="AL18" i="5" s="1"/>
  <c r="AM18" i="5"/>
  <c r="AN18" i="5"/>
  <c r="AO18" i="5"/>
  <c r="AP18" i="5"/>
  <c r="AQ18" i="5"/>
  <c r="AT18" i="5"/>
  <c r="AU18" i="5" s="1"/>
  <c r="AI19" i="5"/>
  <c r="AJ19" i="5"/>
  <c r="AK19" i="5"/>
  <c r="AL19" i="5" s="1"/>
  <c r="AM19" i="5"/>
  <c r="AN19" i="5"/>
  <c r="AO19" i="5"/>
  <c r="AP19" i="5"/>
  <c r="AQ19" i="5"/>
  <c r="AT19" i="5"/>
  <c r="AU19" i="5"/>
  <c r="AI20" i="5"/>
  <c r="AJ20" i="5"/>
  <c r="AK20" i="5"/>
  <c r="AL20" i="5"/>
  <c r="AM20" i="5"/>
  <c r="AN20" i="5"/>
  <c r="AO20" i="5"/>
  <c r="AP20" i="5"/>
  <c r="AQ20" i="5"/>
  <c r="AT20" i="5"/>
  <c r="AU20" i="5"/>
  <c r="AI21" i="5"/>
  <c r="AJ21" i="5"/>
  <c r="AK21" i="5" s="1"/>
  <c r="AL21" i="5" s="1"/>
  <c r="AM21" i="5"/>
  <c r="AN21" i="5"/>
  <c r="AO21" i="5"/>
  <c r="AP21" i="5"/>
  <c r="AQ21" i="5"/>
  <c r="AT21" i="5"/>
  <c r="AU21" i="5" s="1"/>
  <c r="AT12" i="6"/>
  <c r="AU12" i="6" s="1"/>
  <c r="AQ12" i="6"/>
  <c r="AP12" i="6"/>
  <c r="AO12" i="6"/>
  <c r="AN12" i="6"/>
  <c r="AM12" i="6"/>
  <c r="AJ12" i="6"/>
  <c r="AK12" i="6" s="1"/>
  <c r="AL12" i="6" s="1"/>
  <c r="AI12" i="6"/>
  <c r="AU11" i="6"/>
  <c r="AT11" i="6"/>
  <c r="AQ11" i="6"/>
  <c r="AP11" i="6"/>
  <c r="AO11" i="6"/>
  <c r="AN11" i="6"/>
  <c r="AM11" i="6"/>
  <c r="AJ11" i="6"/>
  <c r="AK11" i="6" s="1"/>
  <c r="AL11" i="6" s="1"/>
  <c r="AI11" i="6"/>
  <c r="AT10" i="6"/>
  <c r="AU10" i="6" s="1"/>
  <c r="AQ10" i="6"/>
  <c r="AP10" i="6"/>
  <c r="AO10" i="6"/>
  <c r="AN10" i="6"/>
  <c r="AM10" i="6"/>
  <c r="AJ10" i="6"/>
  <c r="AK10" i="6" s="1"/>
  <c r="AL10" i="6" s="1"/>
  <c r="AI10" i="6"/>
  <c r="AT9" i="6"/>
  <c r="AU9" i="6" s="1"/>
  <c r="AQ9" i="6"/>
  <c r="AP9" i="6"/>
  <c r="AO9" i="6"/>
  <c r="AN9" i="6"/>
  <c r="AM9" i="6"/>
  <c r="AJ9" i="6"/>
  <c r="AK9" i="6" s="1"/>
  <c r="AL9" i="6" s="1"/>
  <c r="AI9" i="6"/>
  <c r="AT8" i="6"/>
  <c r="AU8" i="6" s="1"/>
  <c r="AQ8" i="6"/>
  <c r="AP8" i="6"/>
  <c r="AO8" i="6"/>
  <c r="AN8" i="6"/>
  <c r="AM8" i="6"/>
  <c r="AJ8" i="6"/>
  <c r="AK8" i="6" s="1"/>
  <c r="AL8" i="6" s="1"/>
  <c r="AI8" i="6"/>
  <c r="AU7" i="6"/>
  <c r="AT7" i="6"/>
  <c r="AQ7" i="6"/>
  <c r="AP7" i="6"/>
  <c r="AO7" i="6"/>
  <c r="AN7" i="6"/>
  <c r="AM7" i="6"/>
  <c r="AK7" i="6"/>
  <c r="AL7" i="6" s="1"/>
  <c r="AJ7" i="6"/>
  <c r="AI7" i="6"/>
  <c r="AU7" i="5"/>
  <c r="AT7" i="5"/>
  <c r="AT12" i="5"/>
  <c r="AU12" i="5" s="1"/>
  <c r="AT11" i="5"/>
  <c r="AU11" i="5" s="1"/>
  <c r="AT10" i="5"/>
  <c r="AU10" i="5" s="1"/>
  <c r="AT9" i="5"/>
  <c r="AU9" i="5" s="1"/>
  <c r="AT8" i="5"/>
  <c r="AU8" i="5" s="1"/>
  <c r="AQ8" i="5" l="1"/>
  <c r="AQ9" i="5"/>
  <c r="AQ10" i="5"/>
  <c r="AQ11" i="5"/>
  <c r="AQ12" i="5"/>
  <c r="AQ7" i="5"/>
  <c r="AM8" i="5"/>
  <c r="AN8" i="5"/>
  <c r="AO8" i="5"/>
  <c r="AP8" i="5"/>
  <c r="AM9" i="5"/>
  <c r="AN9" i="5"/>
  <c r="AO9" i="5"/>
  <c r="AP9" i="5"/>
  <c r="AM10" i="5"/>
  <c r="AN10" i="5"/>
  <c r="AO10" i="5"/>
  <c r="AP10" i="5"/>
  <c r="AM11" i="5"/>
  <c r="AN11" i="5"/>
  <c r="AO11" i="5"/>
  <c r="AP11" i="5"/>
  <c r="AM12" i="5"/>
  <c r="AN12" i="5"/>
  <c r="AO12" i="5"/>
  <c r="AP12" i="5"/>
  <c r="AP7" i="5"/>
  <c r="AO7" i="5"/>
  <c r="AN7" i="5"/>
  <c r="AM7" i="5"/>
  <c r="AJ7" i="5" l="1"/>
  <c r="AI7" i="5"/>
  <c r="AJ8" i="5"/>
  <c r="AJ9" i="5"/>
  <c r="AJ10" i="5"/>
  <c r="AJ11" i="5"/>
  <c r="AJ12" i="5"/>
  <c r="AI9" i="5"/>
  <c r="AI10" i="5"/>
  <c r="AI11" i="5"/>
  <c r="AI12" i="5"/>
  <c r="AI8" i="5"/>
  <c r="AK5" i="1" a="1"/>
  <c r="AK5" i="1" s="1"/>
  <c r="AK10" i="5" l="1"/>
  <c r="AL10" i="5" s="1"/>
  <c r="AK12" i="5"/>
  <c r="AL12" i="5" s="1"/>
  <c r="AK11" i="5"/>
  <c r="AL11" i="5" s="1"/>
  <c r="AK9" i="5"/>
  <c r="AL9" i="5" s="1"/>
  <c r="AK8" i="5"/>
  <c r="AL8" i="5" s="1"/>
  <c r="AK7" i="5"/>
  <c r="AK39" i="4" a="1"/>
  <c r="AK39" i="4" s="1"/>
  <c r="AK38" i="4"/>
  <c r="AK38" i="4" a="1"/>
  <c r="AI37" i="4"/>
  <c r="AI36" i="4"/>
  <c r="AI38" i="4" s="1"/>
  <c r="AI40" i="4" s="1"/>
  <c r="D36" i="4"/>
  <c r="AI32" i="4"/>
  <c r="AI31" i="4"/>
  <c r="AI30" i="4"/>
  <c r="G30" i="4"/>
  <c r="F30" i="4"/>
  <c r="E30" i="4"/>
  <c r="D30" i="4"/>
  <c r="AI25" i="4"/>
  <c r="AI26" i="4" s="1"/>
  <c r="AI28" i="4" s="1"/>
  <c r="AI24" i="4"/>
  <c r="E24" i="4"/>
  <c r="D24" i="4"/>
  <c r="AK21" i="4" a="1"/>
  <c r="AK21" i="4" s="1"/>
  <c r="AI19" i="4"/>
  <c r="AI18" i="4"/>
  <c r="AI20" i="4" s="1"/>
  <c r="AI22" i="4" s="1"/>
  <c r="D18" i="4"/>
  <c r="E18" i="4" s="1"/>
  <c r="AI14" i="4"/>
  <c r="AI16" i="4" s="1"/>
  <c r="AI13" i="4"/>
  <c r="AI12" i="4"/>
  <c r="D12" i="4"/>
  <c r="E12" i="4" s="1"/>
  <c r="AK9" i="4"/>
  <c r="AK9" i="4" a="1"/>
  <c r="AI7" i="4"/>
  <c r="AI43" i="4" s="1"/>
  <c r="AI6" i="4"/>
  <c r="AK43" i="4" s="1"/>
  <c r="AI44" i="4" s="1"/>
  <c r="AK44" i="4" s="1"/>
  <c r="D6" i="4"/>
  <c r="AK5" i="4" a="1"/>
  <c r="AK5" i="4" s="1"/>
  <c r="AI31" i="1"/>
  <c r="AI32" i="1" s="1"/>
  <c r="AK39" i="1" a="1"/>
  <c r="AK39" i="1" s="1"/>
  <c r="AK38" i="1" a="1"/>
  <c r="AK38" i="1" s="1"/>
  <c r="AK37" i="1" a="1"/>
  <c r="AK37" i="1" s="1"/>
  <c r="AI37" i="1"/>
  <c r="AK36" i="1" a="1"/>
  <c r="AK36" i="1" s="1"/>
  <c r="AI36" i="1"/>
  <c r="AK35" i="1" a="1"/>
  <c r="AK35" i="1" s="1"/>
  <c r="AI35" i="1"/>
  <c r="AK33" i="1" a="1"/>
  <c r="AK33" i="1" s="1"/>
  <c r="AK32" i="1" a="1"/>
  <c r="AK32" i="1" s="1"/>
  <c r="AK31" i="1" a="1"/>
  <c r="AK31" i="1" s="1"/>
  <c r="AK30" i="1" a="1"/>
  <c r="AK30" i="1" s="1"/>
  <c r="AI30" i="1"/>
  <c r="AK29" i="1" a="1"/>
  <c r="AK29" i="1" s="1"/>
  <c r="AI29" i="1"/>
  <c r="AK27" i="1" a="1"/>
  <c r="AK27" i="1" s="1"/>
  <c r="AK26" i="1" a="1"/>
  <c r="AK26" i="1" s="1"/>
  <c r="AK25" i="1" a="1"/>
  <c r="AK25" i="1" s="1"/>
  <c r="AI25" i="1"/>
  <c r="AK24" i="1" a="1"/>
  <c r="AK24" i="1" s="1"/>
  <c r="AI24" i="1"/>
  <c r="AI26" i="1" s="1"/>
  <c r="AK23" i="1" a="1"/>
  <c r="AK23" i="1" s="1"/>
  <c r="AI23" i="1"/>
  <c r="AK21" i="1" a="1"/>
  <c r="AK21" i="1" s="1"/>
  <c r="AK20" i="1" a="1"/>
  <c r="AK20" i="1" s="1"/>
  <c r="AK19" i="1" a="1"/>
  <c r="AK19" i="1" s="1"/>
  <c r="AI19" i="1"/>
  <c r="AK18" i="1" a="1"/>
  <c r="AK18" i="1" s="1"/>
  <c r="AI18" i="1"/>
  <c r="AK17" i="1" a="1"/>
  <c r="AK17" i="1" s="1"/>
  <c r="AI17" i="1"/>
  <c r="AK15" i="1" a="1"/>
  <c r="AK15" i="1" s="1"/>
  <c r="AK14" i="1" a="1"/>
  <c r="AK14" i="1" s="1"/>
  <c r="AK13" i="1" a="1"/>
  <c r="AK13" i="1" s="1"/>
  <c r="AI13" i="1"/>
  <c r="AK12" i="1" a="1"/>
  <c r="AK12" i="1" s="1"/>
  <c r="AI12" i="1"/>
  <c r="AK43" i="1" s="1"/>
  <c r="AK11" i="1" a="1"/>
  <c r="AK11" i="1" s="1"/>
  <c r="AI11" i="1"/>
  <c r="AK9" i="1" a="1"/>
  <c r="AK9" i="1" s="1"/>
  <c r="AK8" i="1" a="1"/>
  <c r="AK8" i="1" s="1"/>
  <c r="AK7" i="1" a="1"/>
  <c r="AK7" i="1" s="1"/>
  <c r="AK6" i="1" a="1"/>
  <c r="AK6" i="1" s="1"/>
  <c r="AI5" i="1"/>
  <c r="D36" i="1"/>
  <c r="E36" i="1" s="1"/>
  <c r="D30" i="1"/>
  <c r="E30" i="1" s="1"/>
  <c r="D24" i="1"/>
  <c r="E24" i="1" s="1"/>
  <c r="D18" i="1"/>
  <c r="E18" i="1" s="1"/>
  <c r="D12" i="1"/>
  <c r="E12" i="1" s="1"/>
  <c r="AI6" i="1"/>
  <c r="AI7" i="1"/>
  <c r="AL7" i="5" l="1"/>
  <c r="AI43" i="1"/>
  <c r="AI44" i="1" s="1"/>
  <c r="AK44" i="1" s="1"/>
  <c r="AK34" i="1"/>
  <c r="AI28" i="1"/>
  <c r="AI20" i="1"/>
  <c r="AI22" i="1" s="1"/>
  <c r="F12" i="4"/>
  <c r="G12" i="4" s="1"/>
  <c r="H12" i="4" s="1"/>
  <c r="I12" i="4" s="1"/>
  <c r="J12" i="4" s="1"/>
  <c r="F18" i="4"/>
  <c r="G18" i="4" s="1"/>
  <c r="H18" i="4" s="1"/>
  <c r="I18" i="4" s="1"/>
  <c r="J18" i="4" s="1"/>
  <c r="AK17" i="4" a="1"/>
  <c r="AK17" i="4" s="1"/>
  <c r="F24" i="4"/>
  <c r="G24" i="4" s="1"/>
  <c r="H24" i="4" s="1"/>
  <c r="I24" i="4" s="1"/>
  <c r="J24" i="4" s="1"/>
  <c r="H30" i="4"/>
  <c r="I30" i="4" s="1"/>
  <c r="J30" i="4" s="1"/>
  <c r="E36" i="4"/>
  <c r="E6" i="4"/>
  <c r="F6" i="4" s="1"/>
  <c r="G6" i="4" s="1"/>
  <c r="H6" i="4" s="1"/>
  <c r="I6" i="4" s="1"/>
  <c r="J6" i="4" s="1"/>
  <c r="AI8" i="4"/>
  <c r="AI10" i="4" s="1"/>
  <c r="AK11" i="4" a="1"/>
  <c r="AK11" i="4" s="1"/>
  <c r="AK10" i="1"/>
  <c r="AI38" i="1"/>
  <c r="AI40" i="1" s="1"/>
  <c r="AK22" i="1"/>
  <c r="AK28" i="1"/>
  <c r="AI14" i="1"/>
  <c r="AI16" i="1" s="1"/>
  <c r="AK16" i="1"/>
  <c r="AI34" i="1"/>
  <c r="AK40" i="1"/>
  <c r="F36" i="1"/>
  <c r="F30" i="1"/>
  <c r="F24" i="1"/>
  <c r="F18" i="1"/>
  <c r="G18" i="1" s="1"/>
  <c r="H18" i="1" s="1"/>
  <c r="I18" i="1" s="1"/>
  <c r="J18" i="1" s="1"/>
  <c r="F12" i="1"/>
  <c r="G12" i="1" s="1"/>
  <c r="H12" i="1" s="1"/>
  <c r="I12" i="1" s="1"/>
  <c r="J12" i="1" s="1"/>
  <c r="AI8" i="1"/>
  <c r="K6" i="4" l="1"/>
  <c r="L6" i="4" s="1"/>
  <c r="M6" i="4" s="1"/>
  <c r="N6" i="4" s="1"/>
  <c r="O6" i="4" s="1"/>
  <c r="P6" i="4" s="1"/>
  <c r="Q6" i="4" s="1"/>
  <c r="AK29" i="4" a="1"/>
  <c r="AK29" i="4" s="1"/>
  <c r="F36" i="4"/>
  <c r="K18" i="4"/>
  <c r="AK24" i="4" a="1"/>
  <c r="AK24" i="4" s="1"/>
  <c r="K24" i="4"/>
  <c r="L24" i="4" s="1"/>
  <c r="M24" i="4" s="1"/>
  <c r="N24" i="4" s="1"/>
  <c r="O24" i="4" s="1"/>
  <c r="P24" i="4" s="1"/>
  <c r="Q24" i="4" s="1"/>
  <c r="K30" i="4"/>
  <c r="AK23" i="4" a="1"/>
  <c r="AK23" i="4" s="1"/>
  <c r="K12" i="4"/>
  <c r="G36" i="1"/>
  <c r="H36" i="1" s="1"/>
  <c r="I36" i="1" s="1"/>
  <c r="J36" i="1" s="1"/>
  <c r="K36" i="1" s="1"/>
  <c r="G30" i="1"/>
  <c r="H30" i="1" s="1"/>
  <c r="I30" i="1" s="1"/>
  <c r="J30" i="1" s="1"/>
  <c r="K30" i="1" s="1"/>
  <c r="G24" i="1"/>
  <c r="H24" i="1" s="1"/>
  <c r="I24" i="1" s="1"/>
  <c r="J24" i="1" s="1"/>
  <c r="K24" i="1" s="1"/>
  <c r="K18" i="1"/>
  <c r="K12" i="1"/>
  <c r="AK18" i="4" l="1" a="1"/>
  <c r="AK18" i="4" s="1"/>
  <c r="AK6" i="4" a="1"/>
  <c r="AK6" i="4" s="1"/>
  <c r="L12" i="4"/>
  <c r="L18" i="4"/>
  <c r="M18" i="4" s="1"/>
  <c r="N18" i="4" s="1"/>
  <c r="O18" i="4" s="1"/>
  <c r="P18" i="4" s="1"/>
  <c r="Q18" i="4" s="1"/>
  <c r="L30" i="4"/>
  <c r="G36" i="4"/>
  <c r="H36" i="4" s="1"/>
  <c r="I36" i="4" s="1"/>
  <c r="J36" i="4" s="1"/>
  <c r="AK35" i="4" a="1"/>
  <c r="AK35" i="4" s="1"/>
  <c r="R24" i="4"/>
  <c r="S24" i="4" s="1"/>
  <c r="T24" i="4" s="1"/>
  <c r="U24" i="4" s="1"/>
  <c r="V24" i="4" s="1"/>
  <c r="W24" i="4" s="1"/>
  <c r="X24" i="4" s="1"/>
  <c r="AK25" i="4" a="1"/>
  <c r="AK25" i="4" s="1"/>
  <c r="R6" i="4"/>
  <c r="S6" i="4" s="1"/>
  <c r="T6" i="4" s="1"/>
  <c r="U6" i="4" s="1"/>
  <c r="V6" i="4" s="1"/>
  <c r="W6" i="4" s="1"/>
  <c r="X6" i="4" s="1"/>
  <c r="L24" i="1"/>
  <c r="M24" i="1" s="1"/>
  <c r="N24" i="1" s="1"/>
  <c r="O24" i="1" s="1"/>
  <c r="P24" i="1" s="1"/>
  <c r="Q24" i="1" s="1"/>
  <c r="R24" i="1" s="1"/>
  <c r="L36" i="1"/>
  <c r="L30" i="1"/>
  <c r="L18" i="1"/>
  <c r="L12" i="1"/>
  <c r="D6" i="1"/>
  <c r="Y24" i="4" l="1"/>
  <c r="Z24" i="4" s="1"/>
  <c r="AA24" i="4" s="1"/>
  <c r="AB24" i="4" s="1"/>
  <c r="AC24" i="4" s="1"/>
  <c r="AD24" i="4" s="1"/>
  <c r="AE24" i="4" s="1"/>
  <c r="AK19" i="4" a="1"/>
  <c r="AK19" i="4" s="1"/>
  <c r="R18" i="4"/>
  <c r="S18" i="4" s="1"/>
  <c r="T18" i="4" s="1"/>
  <c r="U18" i="4" s="1"/>
  <c r="V18" i="4" s="1"/>
  <c r="W18" i="4" s="1"/>
  <c r="X18" i="4" s="1"/>
  <c r="Y6" i="4"/>
  <c r="Z6" i="4" s="1"/>
  <c r="AA6" i="4" s="1"/>
  <c r="AB6" i="4" s="1"/>
  <c r="AC6" i="4" s="1"/>
  <c r="AD6" i="4" s="1"/>
  <c r="AE6" i="4" s="1"/>
  <c r="AF6" i="4" s="1"/>
  <c r="AG6" i="4" s="1"/>
  <c r="AI5" i="4" s="1"/>
  <c r="AK8" i="4" a="1"/>
  <c r="AK8" i="4" s="1"/>
  <c r="M30" i="4"/>
  <c r="M12" i="4"/>
  <c r="AK7" i="4" a="1"/>
  <c r="AK7" i="4" s="1"/>
  <c r="AK10" i="4" s="1"/>
  <c r="AK36" i="4" a="1"/>
  <c r="AK36" i="4" s="1"/>
  <c r="K36" i="4"/>
  <c r="L36" i="4" s="1"/>
  <c r="M36" i="4" s="1"/>
  <c r="N36" i="4" s="1"/>
  <c r="O36" i="4" s="1"/>
  <c r="P36" i="4" s="1"/>
  <c r="Q36" i="4" s="1"/>
  <c r="M36" i="1"/>
  <c r="M30" i="1"/>
  <c r="S24" i="1"/>
  <c r="M18" i="1"/>
  <c r="M12" i="1"/>
  <c r="E6" i="1"/>
  <c r="N30" i="4" l="1"/>
  <c r="O30" i="4" s="1"/>
  <c r="P30" i="4" s="1"/>
  <c r="Q30" i="4" s="1"/>
  <c r="Y18" i="4"/>
  <c r="AK27" i="4" a="1"/>
  <c r="AK27" i="4" s="1"/>
  <c r="AF24" i="4"/>
  <c r="AG24" i="4" s="1"/>
  <c r="AI23" i="4" s="1"/>
  <c r="AK26" i="4" a="1"/>
  <c r="AK26" i="4" s="1"/>
  <c r="AK28" i="4" s="1"/>
  <c r="N12" i="4"/>
  <c r="R36" i="4"/>
  <c r="AK30" i="4" a="1"/>
  <c r="AK30" i="4" s="1"/>
  <c r="N36" i="1"/>
  <c r="N30" i="1"/>
  <c r="T24" i="1"/>
  <c r="N18" i="1"/>
  <c r="N12" i="1"/>
  <c r="F6" i="1"/>
  <c r="AK20" i="4" l="1" a="1"/>
  <c r="AK20" i="4" s="1"/>
  <c r="AK22" i="4" s="1"/>
  <c r="O12" i="4"/>
  <c r="P12" i="4" s="1"/>
  <c r="Q12" i="4" s="1"/>
  <c r="Z18" i="4"/>
  <c r="AA18" i="4" s="1"/>
  <c r="AB18" i="4" s="1"/>
  <c r="AC18" i="4" s="1"/>
  <c r="AD18" i="4" s="1"/>
  <c r="AI17" i="4"/>
  <c r="S36" i="4"/>
  <c r="R30" i="4"/>
  <c r="O36" i="1"/>
  <c r="O30" i="1"/>
  <c r="U24" i="1"/>
  <c r="O18" i="1"/>
  <c r="O12" i="1"/>
  <c r="G6" i="1"/>
  <c r="R12" i="4" l="1"/>
  <c r="S12" i="4" s="1"/>
  <c r="T12" i="4" s="1"/>
  <c r="U12" i="4" s="1"/>
  <c r="V12" i="4" s="1"/>
  <c r="W12" i="4" s="1"/>
  <c r="X12" i="4" s="1"/>
  <c r="AK13" i="4" a="1"/>
  <c r="AK13" i="4" s="1"/>
  <c r="T36" i="4"/>
  <c r="U36" i="4" s="1"/>
  <c r="V36" i="4" s="1"/>
  <c r="W36" i="4" s="1"/>
  <c r="X36" i="4" s="1"/>
  <c r="Y36" i="4" s="1"/>
  <c r="Z36" i="4" s="1"/>
  <c r="AA36" i="4" s="1"/>
  <c r="AB36" i="4" s="1"/>
  <c r="AC36" i="4" s="1"/>
  <c r="AD36" i="4" s="1"/>
  <c r="AE36" i="4" s="1"/>
  <c r="AF36" i="4" s="1"/>
  <c r="AG36" i="4" s="1"/>
  <c r="AI35" i="4" s="1"/>
  <c r="AK37" i="4" a="1"/>
  <c r="AK37" i="4" s="1"/>
  <c r="AK40" i="4" s="1"/>
  <c r="S30" i="4"/>
  <c r="AK12" i="4" a="1"/>
  <c r="AK12" i="4" s="1"/>
  <c r="P36" i="1"/>
  <c r="P30" i="1"/>
  <c r="V24" i="1"/>
  <c r="P18" i="1"/>
  <c r="P12" i="1"/>
  <c r="H6" i="1"/>
  <c r="AK14" i="4" l="1" a="1"/>
  <c r="AK14" i="4" s="1"/>
  <c r="Y12" i="4"/>
  <c r="Z12" i="4" s="1"/>
  <c r="AA12" i="4" s="1"/>
  <c r="AB12" i="4" s="1"/>
  <c r="AC12" i="4" s="1"/>
  <c r="AD12" i="4" s="1"/>
  <c r="AE12" i="4" s="1"/>
  <c r="T30" i="4"/>
  <c r="Q36" i="1"/>
  <c r="Q30" i="1"/>
  <c r="W24" i="1"/>
  <c r="Q18" i="1"/>
  <c r="Q12" i="1"/>
  <c r="I6" i="1"/>
  <c r="U30" i="4" l="1"/>
  <c r="AK15" i="4" a="1"/>
  <c r="AK15" i="4" s="1"/>
  <c r="AK16" i="4" s="1"/>
  <c r="AF12" i="4"/>
  <c r="AG12" i="4" s="1"/>
  <c r="AI11" i="4" s="1"/>
  <c r="R36" i="1"/>
  <c r="S36" i="1" s="1"/>
  <c r="T36" i="1" s="1"/>
  <c r="U36" i="1" s="1"/>
  <c r="V36" i="1" s="1"/>
  <c r="W36" i="1" s="1"/>
  <c r="X36" i="1" s="1"/>
  <c r="R30" i="1"/>
  <c r="S30" i="1" s="1"/>
  <c r="T30" i="1" s="1"/>
  <c r="U30" i="1" s="1"/>
  <c r="V30" i="1" s="1"/>
  <c r="W30" i="1" s="1"/>
  <c r="X30" i="1" s="1"/>
  <c r="X24" i="1"/>
  <c r="R18" i="1"/>
  <c r="S18" i="1" s="1"/>
  <c r="T18" i="1" s="1"/>
  <c r="U18" i="1" s="1"/>
  <c r="V18" i="1" s="1"/>
  <c r="W18" i="1" s="1"/>
  <c r="X18" i="1" s="1"/>
  <c r="R12" i="1"/>
  <c r="S12" i="1" s="1"/>
  <c r="T12" i="1" s="1"/>
  <c r="U12" i="1" s="1"/>
  <c r="V12" i="1" s="1"/>
  <c r="W12" i="1" s="1"/>
  <c r="X12" i="1" s="1"/>
  <c r="J6" i="1"/>
  <c r="V30" i="4" l="1"/>
  <c r="W30" i="4" s="1"/>
  <c r="X30" i="4" s="1"/>
  <c r="AK31" i="4" a="1"/>
  <c r="AK31" i="4" s="1"/>
  <c r="Y36" i="1"/>
  <c r="Z36" i="1" s="1"/>
  <c r="AA36" i="1" s="1"/>
  <c r="AB36" i="1" s="1"/>
  <c r="AC36" i="1" s="1"/>
  <c r="AD36" i="1" s="1"/>
  <c r="AE36" i="1" s="1"/>
  <c r="Y30" i="1"/>
  <c r="Z30" i="1" s="1"/>
  <c r="AA30" i="1" s="1"/>
  <c r="AB30" i="1" s="1"/>
  <c r="AC30" i="1" s="1"/>
  <c r="AD30" i="1" s="1"/>
  <c r="AE30" i="1" s="1"/>
  <c r="Y24" i="1"/>
  <c r="Z24" i="1" s="1"/>
  <c r="AA24" i="1" s="1"/>
  <c r="AB24" i="1" s="1"/>
  <c r="AC24" i="1" s="1"/>
  <c r="AD24" i="1" s="1"/>
  <c r="AE24" i="1" s="1"/>
  <c r="Y18" i="1"/>
  <c r="Z18" i="1" s="1"/>
  <c r="AA18" i="1" s="1"/>
  <c r="AB18" i="1" s="1"/>
  <c r="AC18" i="1" s="1"/>
  <c r="AD18" i="1" s="1"/>
  <c r="Y12" i="1"/>
  <c r="Z12" i="1" s="1"/>
  <c r="AA12" i="1" s="1"/>
  <c r="AB12" i="1" s="1"/>
  <c r="AC12" i="1" s="1"/>
  <c r="AD12" i="1" s="1"/>
  <c r="AE12" i="1" s="1"/>
  <c r="AF12" i="1" s="1"/>
  <c r="AG12" i="1" s="1"/>
  <c r="K6" i="1"/>
  <c r="Y30" i="4" l="1"/>
  <c r="Z30" i="4" s="1"/>
  <c r="AA30" i="4" s="1"/>
  <c r="AB30" i="4" s="1"/>
  <c r="AC30" i="4" s="1"/>
  <c r="AD30" i="4" s="1"/>
  <c r="AE30" i="4" s="1"/>
  <c r="AF36" i="1"/>
  <c r="AG36" i="1" s="1"/>
  <c r="AF30" i="1"/>
  <c r="AF24" i="1"/>
  <c r="AG24" i="1" s="1"/>
  <c r="L6" i="1"/>
  <c r="AK32" i="4" l="1" a="1"/>
  <c r="AK32" i="4" s="1"/>
  <c r="AK33" i="4" a="1"/>
  <c r="AK33" i="4" s="1"/>
  <c r="AF30" i="4"/>
  <c r="AI29" i="4" s="1"/>
  <c r="AI34" i="4" s="1"/>
  <c r="M6" i="1"/>
  <c r="AK34" i="4" l="1"/>
  <c r="N6" i="1"/>
  <c r="O6" i="1" l="1"/>
  <c r="P6" i="1" l="1"/>
  <c r="Q6" i="1" l="1"/>
  <c r="R6" i="1" l="1"/>
  <c r="S6" i="1" l="1"/>
  <c r="T6" i="1" l="1"/>
  <c r="U6" i="1" l="1"/>
  <c r="V6" i="1" l="1"/>
  <c r="W6" i="1" l="1"/>
  <c r="X6" i="1" l="1"/>
  <c r="Y6" i="1" l="1"/>
  <c r="Z6" i="1" l="1"/>
  <c r="AA6" i="1" l="1"/>
  <c r="AB6" i="1" l="1"/>
  <c r="AC6" i="1" l="1"/>
  <c r="AD6" i="1" l="1"/>
  <c r="AE6" i="1" l="1"/>
  <c r="AF6" i="1" s="1"/>
  <c r="AG6" i="1" s="1"/>
  <c r="AI1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<sst xmlns="http://schemas.openxmlformats.org/spreadsheetml/2006/main" count="453" uniqueCount="84">
  <si>
    <t>●</t>
  </si>
  <si>
    <t>閉所日数小計</t>
    <rPh sb="0" eb="2">
      <t>ヘイショ</t>
    </rPh>
    <rPh sb="2" eb="4">
      <t>ニッスウ</t>
    </rPh>
    <rPh sb="4" eb="6">
      <t>ショウケイ</t>
    </rPh>
    <phoneticPr fontId="1"/>
  </si>
  <si>
    <t>対象日数小計</t>
    <rPh sb="0" eb="2">
      <t>タイショウ</t>
    </rPh>
    <rPh sb="2" eb="4">
      <t>ニッスウ</t>
    </rPh>
    <rPh sb="4" eb="6">
      <t>ショウケイ</t>
    </rPh>
    <phoneticPr fontId="1"/>
  </si>
  <si>
    <r>
      <t>記入月：</t>
    </r>
    <r>
      <rPr>
        <sz val="11"/>
        <color rgb="FFFF0000"/>
        <rFont val="游ゴシック"/>
        <family val="3"/>
        <charset val="128"/>
        <scheme val="minor"/>
      </rPr>
      <t>令和○年12月</t>
    </r>
    <rPh sb="0" eb="2">
      <t>キニュウ</t>
    </rPh>
    <rPh sb="2" eb="3">
      <t>ツキ</t>
    </rPh>
    <rPh sb="4" eb="6">
      <t>レイワ</t>
    </rPh>
    <rPh sb="7" eb="8">
      <t>ネン</t>
    </rPh>
    <rPh sb="10" eb="11">
      <t>ガツ</t>
    </rPh>
    <phoneticPr fontId="1"/>
  </si>
  <si>
    <t>水</t>
    <rPh sb="0" eb="1">
      <t>スイ</t>
    </rPh>
    <phoneticPr fontId="1"/>
  </si>
  <si>
    <t>土</t>
    <rPh sb="0" eb="1">
      <t>ド</t>
    </rPh>
    <phoneticPr fontId="1"/>
  </si>
  <si>
    <t>現場閉所日</t>
    <rPh sb="0" eb="2">
      <t>ゲンバ</t>
    </rPh>
    <rPh sb="2" eb="4">
      <t>ヘイショ</t>
    </rPh>
    <rPh sb="4" eb="5">
      <t>ヒ</t>
    </rPh>
    <phoneticPr fontId="1"/>
  </si>
  <si>
    <r>
      <t>工事名：</t>
    </r>
    <r>
      <rPr>
        <sz val="14"/>
        <color rgb="FFFF0000"/>
        <rFont val="游ゴシック"/>
        <family val="3"/>
        <charset val="128"/>
        <scheme val="minor"/>
      </rPr>
      <t>工事名:○○地区　ほ場整備第△次工事</t>
    </r>
    <rPh sb="0" eb="3">
      <t>コウジメイ</t>
    </rPh>
    <rPh sb="10" eb="12">
      <t>チク</t>
    </rPh>
    <rPh sb="14" eb="15">
      <t>ジョウ</t>
    </rPh>
    <rPh sb="15" eb="17">
      <t>セイビ</t>
    </rPh>
    <rPh sb="17" eb="18">
      <t>ダイ</t>
    </rPh>
    <rPh sb="19" eb="20">
      <t>ジ</t>
    </rPh>
    <rPh sb="20" eb="22">
      <t>コウジ</t>
    </rPh>
    <phoneticPr fontId="1"/>
  </si>
  <si>
    <t>現場閉所率</t>
    <rPh sb="0" eb="2">
      <t>ゲンバ</t>
    </rPh>
    <rPh sb="2" eb="5">
      <t>ヘイショリツ</t>
    </rPh>
    <phoneticPr fontId="1"/>
  </si>
  <si>
    <t>※入力月が不足する場合は、行追加を適切に行い、本工事全体での合計日数を報告すること。</t>
    <rPh sb="5" eb="7">
      <t>フソク</t>
    </rPh>
    <phoneticPr fontId="1"/>
  </si>
  <si>
    <t>※行追加時のコピー＆貼り付けに対応しています。</t>
    <rPh sb="1" eb="5">
      <t>ギョウツイカジ</t>
    </rPh>
    <rPh sb="10" eb="11">
      <t>ハ</t>
    </rPh>
    <rPh sb="12" eb="13">
      <t>ツ</t>
    </rPh>
    <rPh sb="15" eb="17">
      <t>タイオウ</t>
    </rPh>
    <phoneticPr fontId="1"/>
  </si>
  <si>
    <t>対象外期間</t>
    <rPh sb="0" eb="3">
      <t>タイショウガイ</t>
    </rPh>
    <rPh sb="3" eb="5">
      <t>キカン</t>
    </rPh>
    <phoneticPr fontId="1"/>
  </si>
  <si>
    <t>○</t>
  </si>
  <si>
    <t>月単位の判定</t>
    <phoneticPr fontId="1"/>
  </si>
  <si>
    <t>日</t>
    <rPh sb="0" eb="1">
      <t>ニチ</t>
    </rPh>
    <phoneticPr fontId="1"/>
  </si>
  <si>
    <t>週単位の判定</t>
    <rPh sb="0" eb="1">
      <t>シュウ</t>
    </rPh>
    <phoneticPr fontId="1"/>
  </si>
  <si>
    <t>１週目</t>
    <rPh sb="1" eb="3">
      <t>シュウメ</t>
    </rPh>
    <phoneticPr fontId="1"/>
  </si>
  <si>
    <t>２週目</t>
    <rPh sb="1" eb="3">
      <t>シュウメ</t>
    </rPh>
    <phoneticPr fontId="1"/>
  </si>
  <si>
    <t>３週目</t>
    <rPh sb="1" eb="3">
      <t>シュウメ</t>
    </rPh>
    <phoneticPr fontId="1"/>
  </si>
  <si>
    <t>４週目</t>
    <rPh sb="1" eb="3">
      <t>シュウメ</t>
    </rPh>
    <phoneticPr fontId="1"/>
  </si>
  <si>
    <t>祝日・振替休日</t>
    <rPh sb="0" eb="2">
      <t>シュクジツ</t>
    </rPh>
    <rPh sb="3" eb="5">
      <t>フリカエ</t>
    </rPh>
    <rPh sb="5" eb="7">
      <t>キュウジツ</t>
    </rPh>
    <phoneticPr fontId="1"/>
  </si>
  <si>
    <t>5週目</t>
    <rPh sb="1" eb="3">
      <t>シュウメ</t>
    </rPh>
    <phoneticPr fontId="1"/>
  </si>
  <si>
    <t>●</t>
    <phoneticPr fontId="1"/>
  </si>
  <si>
    <t>土日祝日数小計</t>
    <rPh sb="0" eb="2">
      <t>ドニチ</t>
    </rPh>
    <rPh sb="2" eb="3">
      <t>シュク</t>
    </rPh>
    <rPh sb="3" eb="5">
      <t>ニッスウ</t>
    </rPh>
    <rPh sb="5" eb="7">
      <t>ショウケイ</t>
    </rPh>
    <phoneticPr fontId="1"/>
  </si>
  <si>
    <r>
      <t>記入月：</t>
    </r>
    <r>
      <rPr>
        <sz val="11"/>
        <color rgb="FFFF0000"/>
        <rFont val="游ゴシック"/>
        <family val="3"/>
        <charset val="128"/>
        <scheme val="minor"/>
      </rPr>
      <t>令和△年1月</t>
    </r>
    <rPh sb="0" eb="2">
      <t>キニュウ</t>
    </rPh>
    <rPh sb="2" eb="3">
      <t>ツキ</t>
    </rPh>
    <rPh sb="4" eb="6">
      <t>レイワ</t>
    </rPh>
    <rPh sb="7" eb="8">
      <t>ネン</t>
    </rPh>
    <rPh sb="9" eb="10">
      <t>ガツ</t>
    </rPh>
    <phoneticPr fontId="1"/>
  </si>
  <si>
    <r>
      <t>記入月：</t>
    </r>
    <r>
      <rPr>
        <sz val="11"/>
        <color rgb="FFFF0000"/>
        <rFont val="游ゴシック"/>
        <family val="3"/>
        <charset val="128"/>
        <scheme val="minor"/>
      </rPr>
      <t>令和△年2月</t>
    </r>
    <rPh sb="0" eb="2">
      <t>キニュウ</t>
    </rPh>
    <rPh sb="2" eb="3">
      <t>ツキ</t>
    </rPh>
    <rPh sb="4" eb="6">
      <t>レイワ</t>
    </rPh>
    <rPh sb="7" eb="8">
      <t>ネン</t>
    </rPh>
    <rPh sb="9" eb="10">
      <t>ガツ</t>
    </rPh>
    <phoneticPr fontId="1"/>
  </si>
  <si>
    <r>
      <t>記入月：</t>
    </r>
    <r>
      <rPr>
        <sz val="11"/>
        <color rgb="FFFF0000"/>
        <rFont val="游ゴシック"/>
        <family val="3"/>
        <charset val="128"/>
        <scheme val="minor"/>
      </rPr>
      <t>令和△年3月</t>
    </r>
    <rPh sb="0" eb="2">
      <t>キニュウ</t>
    </rPh>
    <rPh sb="2" eb="3">
      <t>ツキ</t>
    </rPh>
    <rPh sb="4" eb="6">
      <t>レイワ</t>
    </rPh>
    <rPh sb="7" eb="8">
      <t>ネン</t>
    </rPh>
    <rPh sb="9" eb="10">
      <t>ガツ</t>
    </rPh>
    <phoneticPr fontId="1"/>
  </si>
  <si>
    <r>
      <t>記入月：</t>
    </r>
    <r>
      <rPr>
        <sz val="11"/>
        <color rgb="FFFF0000"/>
        <rFont val="游ゴシック"/>
        <family val="3"/>
        <charset val="128"/>
        <scheme val="minor"/>
      </rPr>
      <t>令和△年4月</t>
    </r>
    <rPh sb="0" eb="2">
      <t>キニュウ</t>
    </rPh>
    <rPh sb="2" eb="3">
      <t>ツキ</t>
    </rPh>
    <rPh sb="4" eb="6">
      <t>レイワ</t>
    </rPh>
    <rPh sb="7" eb="8">
      <t>ネン</t>
    </rPh>
    <rPh sb="9" eb="10">
      <t>ガツ</t>
    </rPh>
    <phoneticPr fontId="1"/>
  </si>
  <si>
    <r>
      <t>記入月：</t>
    </r>
    <r>
      <rPr>
        <sz val="11"/>
        <color rgb="FFFF0000"/>
        <rFont val="游ゴシック"/>
        <family val="3"/>
        <charset val="128"/>
        <scheme val="minor"/>
      </rPr>
      <t>令和△年5月</t>
    </r>
    <rPh sb="0" eb="2">
      <t>キニュウ</t>
    </rPh>
    <rPh sb="2" eb="3">
      <t>ツキ</t>
    </rPh>
    <rPh sb="4" eb="6">
      <t>レイワ</t>
    </rPh>
    <rPh sb="7" eb="8">
      <t>ネン</t>
    </rPh>
    <rPh sb="9" eb="10">
      <t>ガツ</t>
    </rPh>
    <phoneticPr fontId="1"/>
  </si>
  <si>
    <t>火</t>
    <rPh sb="0" eb="1">
      <t>カ</t>
    </rPh>
    <phoneticPr fontId="1"/>
  </si>
  <si>
    <t>木</t>
    <rPh sb="0" eb="1">
      <t>モク</t>
    </rPh>
    <phoneticPr fontId="1"/>
  </si>
  <si>
    <r>
      <t xml:space="preserve">月単位の判定
</t>
    </r>
    <r>
      <rPr>
        <sz val="8"/>
        <color theme="1"/>
        <rFont val="游ゴシック"/>
        <family val="3"/>
        <charset val="128"/>
        <scheme val="minor"/>
      </rPr>
      <t>(現場閉所率28.5%以上or閉所日数が土日の日数以上)</t>
    </r>
    <rPh sb="0" eb="1">
      <t>ツキ</t>
    </rPh>
    <rPh sb="1" eb="3">
      <t>タンイ</t>
    </rPh>
    <rPh sb="4" eb="6">
      <t>ハンテイ</t>
    </rPh>
    <rPh sb="8" eb="10">
      <t>ゲンバ</t>
    </rPh>
    <rPh sb="10" eb="12">
      <t>ヘイショ</t>
    </rPh>
    <rPh sb="12" eb="13">
      <t>リツ</t>
    </rPh>
    <rPh sb="18" eb="20">
      <t>イジョウ</t>
    </rPh>
    <rPh sb="22" eb="24">
      <t>ヘイショ</t>
    </rPh>
    <rPh sb="24" eb="26">
      <t>ニッスウ</t>
    </rPh>
    <rPh sb="27" eb="29">
      <t>ドニチ</t>
    </rPh>
    <rPh sb="30" eb="32">
      <t>ニッスウ</t>
    </rPh>
    <rPh sb="31" eb="32">
      <t>シュクジツ</t>
    </rPh>
    <rPh sb="32" eb="34">
      <t>イジョウ</t>
    </rPh>
    <phoneticPr fontId="1"/>
  </si>
  <si>
    <t>着手日</t>
    <rPh sb="0" eb="3">
      <t>チャクシュビ</t>
    </rPh>
    <phoneticPr fontId="1"/>
  </si>
  <si>
    <t>年末年始休暇</t>
    <rPh sb="0" eb="4">
      <t>ネンマツネンシ</t>
    </rPh>
    <rPh sb="4" eb="6">
      <t>キュウカ</t>
    </rPh>
    <phoneticPr fontId="1"/>
  </si>
  <si>
    <t>成人の日</t>
    <rPh sb="0" eb="2">
      <t>セイジン</t>
    </rPh>
    <rPh sb="3" eb="4">
      <t>ヒ</t>
    </rPh>
    <phoneticPr fontId="1"/>
  </si>
  <si>
    <t>建国記念の日</t>
    <rPh sb="0" eb="2">
      <t>ケンコク</t>
    </rPh>
    <rPh sb="2" eb="4">
      <t>キネン</t>
    </rPh>
    <rPh sb="5" eb="6">
      <t>ヒ</t>
    </rPh>
    <phoneticPr fontId="1"/>
  </si>
  <si>
    <t>天皇誕生日</t>
    <rPh sb="0" eb="5">
      <t>テンノウタンジョウビ</t>
    </rPh>
    <phoneticPr fontId="1"/>
  </si>
  <si>
    <t>振替休日</t>
    <rPh sb="0" eb="4">
      <t>フリカエキュウジツ</t>
    </rPh>
    <phoneticPr fontId="1"/>
  </si>
  <si>
    <t>春分の日</t>
    <rPh sb="0" eb="2">
      <t>シュンブン</t>
    </rPh>
    <rPh sb="3" eb="4">
      <t>ヒ</t>
    </rPh>
    <phoneticPr fontId="1"/>
  </si>
  <si>
    <t>昭和の日</t>
    <rPh sb="0" eb="2">
      <t>ショウワ</t>
    </rPh>
    <rPh sb="3" eb="4">
      <t>ヒ</t>
    </rPh>
    <phoneticPr fontId="1"/>
  </si>
  <si>
    <t>憲法記念日</t>
    <rPh sb="0" eb="5">
      <t>ケンポウキネンビ</t>
    </rPh>
    <phoneticPr fontId="1"/>
  </si>
  <si>
    <t>みどりの日</t>
    <rPh sb="4" eb="5">
      <t>ヒ</t>
    </rPh>
    <phoneticPr fontId="1"/>
  </si>
  <si>
    <t>こどもの日</t>
    <rPh sb="4" eb="5">
      <t>ヒ</t>
    </rPh>
    <phoneticPr fontId="1"/>
  </si>
  <si>
    <r>
      <t xml:space="preserve">週単位の判定
</t>
    </r>
    <r>
      <rPr>
        <sz val="9"/>
        <color theme="1"/>
        <rFont val="游ゴシック"/>
        <family val="3"/>
        <charset val="128"/>
        <scheme val="minor"/>
      </rPr>
      <t>(完全週休2日)</t>
    </r>
    <rPh sb="0" eb="1">
      <t>シュウ</t>
    </rPh>
    <rPh sb="1" eb="3">
      <t>タンイ</t>
    </rPh>
    <rPh sb="4" eb="6">
      <t>ハンテイ</t>
    </rPh>
    <rPh sb="8" eb="14">
      <t>カンゼンシュウキュウフツカ</t>
    </rPh>
    <phoneticPr fontId="1"/>
  </si>
  <si>
    <t>現場完了</t>
    <rPh sb="0" eb="4">
      <t>ゲンバカンリョウ</t>
    </rPh>
    <phoneticPr fontId="1"/>
  </si>
  <si>
    <t>会社設立記念日
（現場閉所）</t>
    <rPh sb="0" eb="2">
      <t>カイシャ</t>
    </rPh>
    <rPh sb="2" eb="6">
      <t>セツリツキネン</t>
    </rPh>
    <rPh sb="6" eb="7">
      <t>ビ</t>
    </rPh>
    <rPh sb="9" eb="13">
      <t>ゲンバヘイショ</t>
    </rPh>
    <phoneticPr fontId="1"/>
  </si>
  <si>
    <t>作業日振替
（3月5日）</t>
    <rPh sb="0" eb="3">
      <t>サギョウビ</t>
    </rPh>
    <rPh sb="3" eb="5">
      <t>フリカエ</t>
    </rPh>
    <rPh sb="8" eb="9">
      <t>ガツ</t>
    </rPh>
    <rPh sb="10" eb="11">
      <t>ニチ</t>
    </rPh>
    <phoneticPr fontId="1"/>
  </si>
  <si>
    <t>通期の判定</t>
    <rPh sb="0" eb="2">
      <t>ツウキ</t>
    </rPh>
    <phoneticPr fontId="1"/>
  </si>
  <si>
    <t>閉所日数合計</t>
    <rPh sb="0" eb="4">
      <t>ヘイショニッスウ</t>
    </rPh>
    <rPh sb="4" eb="6">
      <t>ゴウケイ</t>
    </rPh>
    <phoneticPr fontId="1"/>
  </si>
  <si>
    <t>対象日数合計</t>
    <rPh sb="0" eb="4">
      <t>タイショウニッスウ</t>
    </rPh>
    <rPh sb="4" eb="6">
      <t>ゴウケイ</t>
    </rPh>
    <phoneticPr fontId="1"/>
  </si>
  <si>
    <t>現場閉所率</t>
    <rPh sb="0" eb="2">
      <t>ゲンバ</t>
    </rPh>
    <rPh sb="2" eb="4">
      <t>ヘイショ</t>
    </rPh>
    <rPh sb="4" eb="5">
      <t>リツ</t>
    </rPh>
    <phoneticPr fontId="1"/>
  </si>
  <si>
    <t>判定</t>
    <rPh sb="0" eb="2">
      <t>ハンテイ</t>
    </rPh>
    <phoneticPr fontId="1"/>
  </si>
  <si>
    <t>会　社　名</t>
    <rPh sb="0" eb="1">
      <t>カイ</t>
    </rPh>
    <rPh sb="2" eb="3">
      <t>シャ</t>
    </rPh>
    <rPh sb="4" eb="5">
      <t>ナ</t>
    </rPh>
    <phoneticPr fontId="1"/>
  </si>
  <si>
    <t>氏　　名</t>
    <rPh sb="0" eb="1">
      <t>シ</t>
    </rPh>
    <rPh sb="3" eb="4">
      <t>ナ</t>
    </rPh>
    <phoneticPr fontId="1"/>
  </si>
  <si>
    <t>㈲Ｃ舗装（二次下請）</t>
    <rPh sb="2" eb="4">
      <t>ホソウ</t>
    </rPh>
    <rPh sb="5" eb="7">
      <t>ニジ</t>
    </rPh>
    <rPh sb="7" eb="9">
      <t>シタウ</t>
    </rPh>
    <phoneticPr fontId="1"/>
  </si>
  <si>
    <t>㈱Ｂ工業（一次下請）</t>
    <rPh sb="2" eb="4">
      <t>コウギョウ</t>
    </rPh>
    <rPh sb="5" eb="7">
      <t>イチジ</t>
    </rPh>
    <rPh sb="7" eb="9">
      <t>シタウ</t>
    </rPh>
    <phoneticPr fontId="1"/>
  </si>
  <si>
    <t>Ａ建設㈱</t>
    <rPh sb="1" eb="3">
      <t>ケンセツ</t>
    </rPh>
    <phoneticPr fontId="1"/>
  </si>
  <si>
    <t>○○　○○</t>
    <phoneticPr fontId="1"/>
  </si>
  <si>
    <t>□□　□□</t>
    <phoneticPr fontId="1"/>
  </si>
  <si>
    <t>◇◇　◇◇</t>
    <phoneticPr fontId="1"/>
  </si>
  <si>
    <t>●●　●●</t>
    <phoneticPr fontId="1"/>
  </si>
  <si>
    <t>■■　■■</t>
    <phoneticPr fontId="1"/>
  </si>
  <si>
    <t>△△　△△</t>
    <phoneticPr fontId="1"/>
  </si>
  <si>
    <t>休</t>
    <rPh sb="0" eb="1">
      <t>ヤス</t>
    </rPh>
    <phoneticPr fontId="5"/>
  </si>
  <si>
    <t>－</t>
  </si>
  <si>
    <t>－</t>
    <phoneticPr fontId="1"/>
  </si>
  <si>
    <t>対象期間</t>
    <rPh sb="0" eb="4">
      <t>タイショウキカン</t>
    </rPh>
    <phoneticPr fontId="1"/>
  </si>
  <si>
    <t>休日日数</t>
    <rPh sb="0" eb="4">
      <t>キュウジツニッスウ</t>
    </rPh>
    <phoneticPr fontId="1"/>
  </si>
  <si>
    <t>休日率</t>
    <rPh sb="0" eb="3">
      <t>キュウジツリツ</t>
    </rPh>
    <phoneticPr fontId="1"/>
  </si>
  <si>
    <t>月単位</t>
    <phoneticPr fontId="1"/>
  </si>
  <si>
    <t>週単位</t>
    <rPh sb="0" eb="1">
      <t>シュウ</t>
    </rPh>
    <phoneticPr fontId="1"/>
  </si>
  <si>
    <t>1週目
判定</t>
    <rPh sb="1" eb="3">
      <t>シュウメ</t>
    </rPh>
    <rPh sb="4" eb="6">
      <t>ハンテイ</t>
    </rPh>
    <phoneticPr fontId="1"/>
  </si>
  <si>
    <t>2週目
判定</t>
    <rPh sb="1" eb="3">
      <t>シュウメ</t>
    </rPh>
    <rPh sb="4" eb="6">
      <t>ハンテイ</t>
    </rPh>
    <phoneticPr fontId="1"/>
  </si>
  <si>
    <t>3週目
判定</t>
    <rPh sb="1" eb="3">
      <t>シュウメ</t>
    </rPh>
    <rPh sb="4" eb="6">
      <t>ハンテイ</t>
    </rPh>
    <phoneticPr fontId="1"/>
  </si>
  <si>
    <t>4週目
判定</t>
    <rPh sb="1" eb="3">
      <t>シュウメ</t>
    </rPh>
    <rPh sb="4" eb="6">
      <t>ハンテイ</t>
    </rPh>
    <phoneticPr fontId="1"/>
  </si>
  <si>
    <t>5週目
判定</t>
    <rPh sb="1" eb="3">
      <t>シュウメ</t>
    </rPh>
    <rPh sb="4" eb="6">
      <t>ハンテイ</t>
    </rPh>
    <phoneticPr fontId="1"/>
  </si>
  <si>
    <t>休</t>
  </si>
  <si>
    <t>休</t>
    <rPh sb="0" eb="1">
      <t>ヤス</t>
    </rPh>
    <phoneticPr fontId="1"/>
  </si>
  <si>
    <t>－</t>
    <phoneticPr fontId="5"/>
  </si>
  <si>
    <t>前月までの累計（通期）</t>
    <rPh sb="0" eb="2">
      <t>ゼンゲツ</t>
    </rPh>
    <rPh sb="5" eb="7">
      <t>ルイケイ</t>
    </rPh>
    <rPh sb="8" eb="10">
      <t>ツウキ</t>
    </rPh>
    <phoneticPr fontId="1"/>
  </si>
  <si>
    <t>【別紙２】休日取得実績表&lt;参考&gt;</t>
    <rPh sb="1" eb="3">
      <t>ベッシ</t>
    </rPh>
    <rPh sb="5" eb="9">
      <t>キュウジツシュトク</t>
    </rPh>
    <rPh sb="9" eb="12">
      <t>ジッセキヒョウ</t>
    </rPh>
    <phoneticPr fontId="2"/>
  </si>
  <si>
    <r>
      <t>【別紙２】休日取得実績表&lt;参考&gt;</t>
    </r>
    <r>
      <rPr>
        <sz val="14"/>
        <color rgb="FFFF0000"/>
        <rFont val="ＭＳ ゴシック"/>
        <family val="3"/>
        <charset val="128"/>
      </rPr>
      <t>記入例</t>
    </r>
    <rPh sb="1" eb="3">
      <t>ベッシ</t>
    </rPh>
    <rPh sb="5" eb="9">
      <t>キュウジツシュトク</t>
    </rPh>
    <rPh sb="9" eb="12">
      <t>ジッセキヒョウ</t>
    </rPh>
    <rPh sb="16" eb="19">
      <t>キニュウレイ</t>
    </rPh>
    <phoneticPr fontId="2"/>
  </si>
  <si>
    <t>【別紙４】労働者の休日取得確認表&lt;参考&gt;</t>
    <rPh sb="1" eb="3">
      <t>ベッシ</t>
    </rPh>
    <rPh sb="5" eb="8">
      <t>ロウドウシャ</t>
    </rPh>
    <rPh sb="9" eb="11">
      <t>キュウジツ</t>
    </rPh>
    <rPh sb="11" eb="13">
      <t>シュトク</t>
    </rPh>
    <rPh sb="13" eb="15">
      <t>カクニン</t>
    </rPh>
    <rPh sb="15" eb="16">
      <t>ヒョウ</t>
    </rPh>
    <phoneticPr fontId="2"/>
  </si>
  <si>
    <r>
      <t>【別紙４】労働者の休日取得確認表&lt;参考&gt;</t>
    </r>
    <r>
      <rPr>
        <sz val="14"/>
        <color rgb="FFFF0000"/>
        <rFont val="ＭＳ ゴシック"/>
        <family val="3"/>
        <charset val="128"/>
      </rPr>
      <t>記入例</t>
    </r>
    <rPh sb="1" eb="3">
      <t>ベッシ</t>
    </rPh>
    <rPh sb="5" eb="8">
      <t>ロウドウシャ</t>
    </rPh>
    <rPh sb="9" eb="11">
      <t>キュウジツ</t>
    </rPh>
    <rPh sb="11" eb="13">
      <t>シュトク</t>
    </rPh>
    <rPh sb="13" eb="15">
      <t>カクニン</t>
    </rPh>
    <rPh sb="15" eb="16">
      <t>ヒョウ</t>
    </rPh>
    <rPh sb="20" eb="23">
      <t>キニュウレイ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</si>
</sst>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4" x14ac:knownFonts="1">
    <font>
      <sz val="11"/>
      <color theme="1"/>
      <name val="游ゴシック"/>
      <family val="2"/>
      <charset val="128"/>
      <scheme val="minor"/>
    </font>
    <font>
      <sz val="6"/>
      <name val="游ゴシック"/>
      <family val="2"/>
      <charset val="128"/>
      <scheme val="minor"/>
    </font>
    <font>
      <sz val="6"/>
      <name val="ＭＳ Ｐゴシック"/>
      <family val="3"/>
    </font>
    <font>
      <sz val="12"/>
      <color theme="1"/>
      <name val="ＭＳ 明朝"/>
      <family val="1"/>
    </font>
    <font>
      <sz val="14"/>
      <color theme="1"/>
      <name val="ＭＳ ゴシック"/>
      <family val="3"/>
      <charset val="128"/>
    </font>
    <font>
      <sz val="11"/>
      <color rgb="FFFF0000"/>
      <name val="游ゴシック"/>
      <family val="3"/>
      <charset val="128"/>
      <scheme val="minor"/>
    </font>
    <font>
      <sz val="11"/>
      <color theme="1"/>
      <name val="游ゴシック"/>
      <family val="2"/>
      <charset val="128"/>
      <scheme val="minor"/>
    </font>
    <font>
      <sz val="14"/>
      <color theme="1"/>
      <name val="游ゴシック"/>
      <family val="3"/>
      <charset val="128"/>
      <scheme val="minor"/>
    </font>
    <font>
      <sz val="14"/>
      <color rgb="FFFF0000"/>
      <name val="游ゴシック"/>
      <family val="3"/>
      <charset val="128"/>
      <scheme val="minor"/>
    </font>
    <font>
      <b/>
      <sz val="11"/>
      <color theme="1"/>
      <name val="游ゴシック"/>
      <family val="3"/>
      <charset val="128"/>
      <scheme val="minor"/>
    </font>
    <font>
      <sz val="9"/>
      <color theme="1"/>
      <name val="游ゴシック"/>
      <family val="3"/>
      <charset val="128"/>
      <scheme val="minor"/>
    </font>
    <font>
      <sz val="8"/>
      <color theme="1"/>
      <name val="游ゴシック"/>
      <family val="3"/>
      <charset val="128"/>
      <scheme val="minor"/>
    </font>
    <font>
      <sz val="6"/>
      <color theme="1"/>
      <name val="游ゴシック"/>
      <family val="3"/>
      <charset val="128"/>
      <scheme val="minor"/>
    </font>
    <font>
      <sz val="14"/>
      <color rgb="FFFF0000"/>
      <name val="ＭＳ ゴシック"/>
      <family val="3"/>
      <charset val="128"/>
    </font>
  </fonts>
  <fills count="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diagonalUp="1">
      <left style="double">
        <color indexed="64"/>
      </left>
      <right/>
      <top style="thin">
        <color indexed="64"/>
      </top>
      <bottom style="thin">
        <color indexed="64"/>
      </bottom>
      <diagonal style="thin">
        <color indexed="64"/>
      </diagonal>
    </border>
    <border diagonalUp="1">
      <left/>
      <right style="double">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alignment vertical="center"/>
    </xf>
    <xf numFmtId="9" fontId="6" fillId="0" borderId="0" applyFont="0" applyFill="0" applyBorder="0" applyAlignment="0" applyProtection="0">
      <alignment vertical="center"/>
    </xf>
  </cellStyleXfs>
  <cellXfs count="73">
    <xf numFmtId="0" fontId="0" fillId="0" borderId="0" xfId="0">
      <alignment vertical="center"/>
    </xf>
    <xf numFmtId="0" fontId="3" fillId="0" borderId="0" xfId="0" applyFont="1">
      <alignment vertical="center"/>
    </xf>
    <xf numFmtId="0" fontId="4" fillId="0" borderId="0" xfId="0" applyFont="1">
      <alignment vertical="center"/>
    </xf>
    <xf numFmtId="0" fontId="3" fillId="0" borderId="1" xfId="0" applyFont="1" applyBorder="1"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3" fillId="0" borderId="2" xfId="0" applyFont="1" applyBorder="1" applyAlignment="1">
      <alignment horizontal="right" vertical="center" shrinkToFit="1"/>
    </xf>
    <xf numFmtId="0" fontId="3" fillId="0" borderId="1" xfId="0" applyFont="1" applyBorder="1" applyAlignment="1">
      <alignment horizontal="right" vertical="center" shrinkToFit="1"/>
    </xf>
    <xf numFmtId="0" fontId="3" fillId="0" borderId="5" xfId="0" applyFont="1"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7" fillId="0" borderId="0" xfId="0" applyFont="1">
      <alignment vertical="center"/>
    </xf>
    <xf numFmtId="0" fontId="0" fillId="0" borderId="0" xfId="0"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center" vertical="center" shrinkToFit="1"/>
    </xf>
    <xf numFmtId="0" fontId="0" fillId="2" borderId="1" xfId="0" applyFill="1" applyBorder="1" applyAlignment="1">
      <alignment horizontal="center" vertical="center"/>
    </xf>
    <xf numFmtId="0" fontId="0" fillId="3" borderId="12" xfId="0" applyFill="1" applyBorder="1" applyAlignment="1">
      <alignment horizontal="center" vertical="center" shrinkToFit="1"/>
    </xf>
    <xf numFmtId="0" fontId="0" fillId="3" borderId="13" xfId="0" applyFill="1" applyBorder="1" applyAlignment="1">
      <alignment horizontal="center" vertical="center" shrinkToFit="1"/>
    </xf>
    <xf numFmtId="0" fontId="0" fillId="3" borderId="7" xfId="0" applyFill="1" applyBorder="1" applyAlignment="1">
      <alignment horizontal="center" vertical="center" shrinkToFit="1"/>
    </xf>
    <xf numFmtId="0" fontId="0" fillId="3" borderId="6" xfId="0" applyFill="1" applyBorder="1" applyAlignment="1">
      <alignment horizontal="center" vertical="center" shrinkToFit="1"/>
    </xf>
    <xf numFmtId="0" fontId="0" fillId="3" borderId="10" xfId="0" applyFill="1" applyBorder="1" applyAlignment="1">
      <alignment horizontal="center" vertical="center" shrinkToFit="1"/>
    </xf>
    <xf numFmtId="0" fontId="0" fillId="3" borderId="5" xfId="0" applyFill="1" applyBorder="1" applyAlignment="1">
      <alignment horizontal="center" vertical="center" shrinkToFit="1"/>
    </xf>
    <xf numFmtId="176" fontId="0" fillId="3" borderId="5" xfId="1" applyNumberFormat="1" applyFont="1" applyFill="1" applyBorder="1" applyAlignment="1">
      <alignment horizontal="center" vertical="center" shrinkToFit="1"/>
    </xf>
    <xf numFmtId="0" fontId="0" fillId="3" borderId="14" xfId="0" applyFill="1" applyBorder="1" applyAlignment="1">
      <alignment horizontal="center" vertical="center" wrapText="1" shrinkToFit="1"/>
    </xf>
    <xf numFmtId="0" fontId="0" fillId="3" borderId="3" xfId="0" applyFill="1" applyBorder="1" applyAlignment="1">
      <alignment horizontal="center" vertical="center" shrinkToFit="1"/>
    </xf>
    <xf numFmtId="0" fontId="10" fillId="0" borderId="8" xfId="0" applyFont="1" applyBorder="1" applyAlignment="1">
      <alignment horizontal="center" vertical="top" textRotation="255" shrinkToFit="1"/>
    </xf>
    <xf numFmtId="0" fontId="10" fillId="0" borderId="9" xfId="0" applyFont="1" applyBorder="1" applyAlignment="1">
      <alignment horizontal="center" vertical="top" textRotation="255" shrinkToFit="1"/>
    </xf>
    <xf numFmtId="0" fontId="11" fillId="0" borderId="8" xfId="0" applyFont="1" applyBorder="1" applyAlignment="1">
      <alignment horizontal="center" vertical="top" textRotation="255" wrapText="1" shrinkToFit="1"/>
    </xf>
    <xf numFmtId="0" fontId="12" fillId="0" borderId="8" xfId="0" applyFont="1" applyBorder="1" applyAlignment="1">
      <alignment horizontal="center" vertical="top" textRotation="255" wrapText="1" shrinkToFit="1"/>
    </xf>
    <xf numFmtId="0" fontId="0" fillId="4" borderId="12" xfId="0" applyFill="1" applyBorder="1" applyAlignment="1">
      <alignment horizontal="center" vertical="center" shrinkToFit="1"/>
    </xf>
    <xf numFmtId="0" fontId="0" fillId="4" borderId="13" xfId="0" applyFill="1" applyBorder="1" applyAlignment="1">
      <alignment horizontal="center" vertical="center" shrinkToFit="1"/>
    </xf>
    <xf numFmtId="0" fontId="0" fillId="4" borderId="10" xfId="0" applyFill="1" applyBorder="1" applyAlignment="1">
      <alignment horizontal="center" vertical="center" shrinkToFit="1"/>
    </xf>
    <xf numFmtId="0" fontId="0" fillId="4" borderId="5" xfId="0" applyFill="1" applyBorder="1" applyAlignment="1">
      <alignment horizontal="center" vertical="center" shrinkToFit="1"/>
    </xf>
    <xf numFmtId="0" fontId="0" fillId="4" borderId="5" xfId="1" applyNumberFormat="1" applyFont="1" applyFill="1" applyBorder="1" applyAlignment="1">
      <alignment horizontal="center" vertical="center" shrinkToFit="1"/>
    </xf>
    <xf numFmtId="0" fontId="0" fillId="4" borderId="14" xfId="0" applyFill="1" applyBorder="1" applyAlignment="1">
      <alignment horizontal="center" vertical="center" wrapText="1" shrinkToFit="1"/>
    </xf>
    <xf numFmtId="0" fontId="0" fillId="4" borderId="3" xfId="0" applyFill="1" applyBorder="1" applyAlignment="1">
      <alignment horizontal="center" vertical="center" shrinkToFit="1"/>
    </xf>
    <xf numFmtId="176" fontId="0" fillId="2" borderId="1" xfId="1" applyNumberFormat="1" applyFont="1" applyFill="1" applyBorder="1" applyAlignment="1">
      <alignment horizontal="center" vertical="center"/>
    </xf>
    <xf numFmtId="0" fontId="3" fillId="2" borderId="1" xfId="0" applyFont="1" applyFill="1" applyBorder="1" applyAlignment="1">
      <alignment horizontal="center" vertical="center" shrinkToFit="1"/>
    </xf>
    <xf numFmtId="0" fontId="3" fillId="0" borderId="1" xfId="0" applyFont="1" applyBorder="1" applyAlignment="1">
      <alignment horizontal="center" vertical="center" shrinkToFit="1"/>
    </xf>
    <xf numFmtId="0" fontId="9" fillId="3" borderId="1" xfId="0" applyFont="1" applyFill="1" applyBorder="1" applyAlignment="1">
      <alignment horizontal="center" vertical="center" wrapText="1"/>
    </xf>
    <xf numFmtId="0" fontId="0" fillId="3" borderId="1" xfId="0" applyFill="1" applyBorder="1" applyAlignment="1">
      <alignment horizontal="center" vertical="center" shrinkToFit="1"/>
    </xf>
    <xf numFmtId="176" fontId="0" fillId="3" borderId="1" xfId="1" applyNumberFormat="1" applyFont="1" applyFill="1" applyBorder="1" applyAlignment="1">
      <alignment horizontal="right" vertical="center" shrinkToFit="1"/>
    </xf>
    <xf numFmtId="0" fontId="0" fillId="6" borderId="1" xfId="0" applyFill="1" applyBorder="1" applyAlignment="1">
      <alignment horizontal="center" vertical="center" shrinkToFit="1"/>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18" xfId="0" applyBorder="1" applyAlignment="1">
      <alignment horizontal="center" vertical="center"/>
    </xf>
    <xf numFmtId="0" fontId="9" fillId="6" borderId="2"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shrinkToFit="1"/>
    </xf>
    <xf numFmtId="176" fontId="0" fillId="0" borderId="1" xfId="1" applyNumberFormat="1" applyFont="1" applyFill="1" applyBorder="1" applyAlignment="1">
      <alignment horizontal="right" vertical="center" shrinkToFit="1"/>
    </xf>
    <xf numFmtId="0" fontId="9" fillId="2" borderId="1" xfId="0" applyFont="1" applyFill="1" applyBorder="1" applyAlignment="1">
      <alignment horizontal="center" vertical="center"/>
    </xf>
    <xf numFmtId="0" fontId="0" fillId="3" borderId="15" xfId="0" applyFill="1" applyBorder="1" applyAlignment="1">
      <alignment horizontal="center" vertical="center" shrinkToFit="1"/>
    </xf>
    <xf numFmtId="0" fontId="0" fillId="3" borderId="16" xfId="0" applyFill="1" applyBorder="1" applyAlignment="1">
      <alignment horizontal="center" vertical="center" shrinkToFit="1"/>
    </xf>
    <xf numFmtId="0" fontId="9" fillId="4" borderId="11" xfId="0" applyFont="1" applyFill="1" applyBorder="1" applyAlignment="1">
      <alignment horizontal="center" vertical="center"/>
    </xf>
    <xf numFmtId="0" fontId="9" fillId="4" borderId="4"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4" xfId="0" applyFont="1" applyFill="1" applyBorder="1" applyAlignment="1">
      <alignment horizontal="center" vertical="center"/>
    </xf>
    <xf numFmtId="0" fontId="0" fillId="2" borderId="1" xfId="0" applyFill="1" applyBorder="1" applyAlignment="1">
      <alignment horizontal="center" vertical="center"/>
    </xf>
    <xf numFmtId="0" fontId="9" fillId="0" borderId="1" xfId="0" applyFont="1" applyBorder="1" applyAlignment="1">
      <alignment horizontal="center" vertical="center"/>
    </xf>
    <xf numFmtId="0" fontId="0" fillId="5" borderId="17" xfId="0" applyFill="1" applyBorder="1" applyAlignment="1">
      <alignment horizontal="center" vertical="center"/>
    </xf>
    <xf numFmtId="0" fontId="0" fillId="5" borderId="18" xfId="0" applyFill="1" applyBorder="1" applyAlignment="1">
      <alignment horizontal="center" vertical="center"/>
    </xf>
    <xf numFmtId="0" fontId="3" fillId="5" borderId="19" xfId="0" applyFont="1" applyFill="1" applyBorder="1" applyAlignment="1">
      <alignment horizontal="center" vertical="center"/>
    </xf>
    <xf numFmtId="0" fontId="3" fillId="5" borderId="22"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8" xfId="0" applyFont="1" applyFill="1" applyBorder="1" applyAlignment="1">
      <alignment horizontal="center" vertical="center"/>
    </xf>
    <xf numFmtId="0" fontId="3" fillId="5" borderId="29" xfId="0" applyFont="1" applyFill="1" applyBorder="1" applyAlignment="1">
      <alignment horizontal="center" vertical="center"/>
    </xf>
    <xf numFmtId="0" fontId="3" fillId="5" borderId="21" xfId="0" applyFont="1" applyFill="1" applyBorder="1" applyAlignment="1">
      <alignment horizontal="center" vertical="center"/>
    </xf>
    <xf numFmtId="0" fontId="3" fillId="5" borderId="24"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17" xfId="0" applyFont="1" applyFill="1" applyBorder="1" applyAlignment="1">
      <alignment horizontal="center" vertical="center"/>
    </xf>
    <xf numFmtId="0" fontId="9" fillId="6" borderId="1" xfId="0" applyFont="1" applyFill="1" applyBorder="1" applyAlignment="1">
      <alignment horizontal="center" vertical="center"/>
    </xf>
  </cellXfs>
  <cellStyles count="2">
    <cellStyle name="パーセント" xfId="1" builtinId="5"/>
    <cellStyle name="標準" xfId="0" builtinId="0"/>
  </cellStyles>
  <dxfs count="10">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D8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180975</xdr:colOff>
      <xdr:row>0</xdr:row>
      <xdr:rowOff>89648</xdr:rowOff>
    </xdr:from>
    <xdr:to>
      <xdr:col>24</xdr:col>
      <xdr:colOff>36420</xdr:colOff>
      <xdr:row>3</xdr:row>
      <xdr:rowOff>161926</xdr:rowOff>
    </xdr:to>
    <xdr:sp macro="" textlink="" fLocksText="0">
      <xdr:nvSpPr>
        <xdr:cNvPr id="2" name="角丸四角形吹き出し 6">
          <a:extLst>
            <a:ext uri="{FF2B5EF4-FFF2-40B4-BE49-F238E27FC236}">
              <a16:creationId xmlns:a16="http://schemas.microsoft.com/office/drawing/2014/main" id="{CAE23D0E-4B59-4BB6-B26C-F31C443086E7}"/>
            </a:ext>
          </a:extLst>
        </xdr:cNvPr>
        <xdr:cNvSpPr/>
      </xdr:nvSpPr>
      <xdr:spPr>
        <a:xfrm>
          <a:off x="7362825" y="89648"/>
          <a:ext cx="2446245" cy="796178"/>
        </a:xfrm>
        <a:prstGeom prst="wedgeRoundRectCallout">
          <a:avLst>
            <a:gd name="adj1" fmla="val -46605"/>
            <a:gd name="adj2" fmla="val 151721"/>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marL="0" indent="0" algn="ctr">
            <a:lnSpc>
              <a:spcPct val="100000"/>
            </a:lnSpc>
          </a:pPr>
          <a:r>
            <a:rPr lang="ja-JP" altLang="en-US" sz="1200" b="1" i="0" baseline="0">
              <a:solidFill>
                <a:srgbClr val="FF0000"/>
              </a:solidFill>
              <a:latin typeface="+mn-ea"/>
              <a:ea typeface="+mn-ea"/>
              <a:cs typeface="+mn-cs"/>
            </a:rPr>
            <a:t>対象期間における祝日・振替休日及び現場閉所に○を入力</a:t>
          </a:r>
          <a:endParaRPr lang="en-US" altLang="ja-JP" sz="1200" b="1" i="0" baseline="0">
            <a:solidFill>
              <a:srgbClr val="FF0000"/>
            </a:solidFill>
            <a:latin typeface="+mn-ea"/>
            <a:ea typeface="+mn-ea"/>
            <a:cs typeface="+mn-cs"/>
          </a:endParaRPr>
        </a:p>
      </xdr:txBody>
    </xdr:sp>
    <xdr:clientData/>
  </xdr:twoCellAnchor>
  <xdr:twoCellAnchor>
    <xdr:from>
      <xdr:col>24</xdr:col>
      <xdr:colOff>190500</xdr:colOff>
      <xdr:row>0</xdr:row>
      <xdr:rowOff>67236</xdr:rowOff>
    </xdr:from>
    <xdr:to>
      <xdr:col>31</xdr:col>
      <xdr:colOff>265020</xdr:colOff>
      <xdr:row>3</xdr:row>
      <xdr:rowOff>174332</xdr:rowOff>
    </xdr:to>
    <xdr:sp macro="" textlink="" fLocksText="0">
      <xdr:nvSpPr>
        <xdr:cNvPr id="3" name="角丸四角形吹き出し 6">
          <a:extLst>
            <a:ext uri="{FF2B5EF4-FFF2-40B4-BE49-F238E27FC236}">
              <a16:creationId xmlns:a16="http://schemas.microsoft.com/office/drawing/2014/main" id="{5DAFE4B1-46A5-4DFD-BE85-3D5626946FF1}"/>
            </a:ext>
          </a:extLst>
        </xdr:cNvPr>
        <xdr:cNvSpPr/>
      </xdr:nvSpPr>
      <xdr:spPr>
        <a:xfrm>
          <a:off x="9963150" y="67236"/>
          <a:ext cx="2341470" cy="830996"/>
        </a:xfrm>
        <a:prstGeom prst="wedgeRoundRectCallout">
          <a:avLst>
            <a:gd name="adj1" fmla="val 35974"/>
            <a:gd name="adj2" fmla="val 222163"/>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marL="0" indent="0" algn="ctr">
            <a:lnSpc>
              <a:spcPct val="100000"/>
            </a:lnSpc>
          </a:pPr>
          <a:r>
            <a:rPr lang="ja-JP" altLang="en-US" sz="1200" b="1" i="0" baseline="0">
              <a:solidFill>
                <a:srgbClr val="FF0000"/>
              </a:solidFill>
              <a:latin typeface="+mn-ea"/>
              <a:ea typeface="+mn-ea"/>
              <a:cs typeface="+mn-cs"/>
            </a:rPr>
            <a:t>着手前や夏季・年末年始休暇などの対象外期間に●を入力</a:t>
          </a:r>
          <a:endParaRPr lang="en-US" altLang="ja-JP" sz="1200" b="1" i="0" baseline="0">
            <a:solidFill>
              <a:srgbClr val="FF0000"/>
            </a:solidFill>
            <a:latin typeface="+mn-ea"/>
            <a:ea typeface="+mn-ea"/>
            <a:cs typeface="+mn-cs"/>
          </a:endParaRPr>
        </a:p>
      </xdr:txBody>
    </xdr:sp>
    <xdr:clientData/>
  </xdr:twoCellAnchor>
  <xdr:twoCellAnchor>
    <xdr:from>
      <xdr:col>14</xdr:col>
      <xdr:colOff>180974</xdr:colOff>
      <xdr:row>9</xdr:row>
      <xdr:rowOff>666750</xdr:rowOff>
    </xdr:from>
    <xdr:to>
      <xdr:col>23</xdr:col>
      <xdr:colOff>38099</xdr:colOff>
      <xdr:row>9</xdr:row>
      <xdr:rowOff>1034142</xdr:rowOff>
    </xdr:to>
    <xdr:sp macro="" textlink="" fLocksText="0">
      <xdr:nvSpPr>
        <xdr:cNvPr id="4" name="角丸四角形吹き出し 8">
          <a:extLst>
            <a:ext uri="{FF2B5EF4-FFF2-40B4-BE49-F238E27FC236}">
              <a16:creationId xmlns:a16="http://schemas.microsoft.com/office/drawing/2014/main" id="{3BF1E1B7-B989-417C-8C1D-719DEB1FDF7A}"/>
            </a:ext>
          </a:extLst>
        </xdr:cNvPr>
        <xdr:cNvSpPr/>
      </xdr:nvSpPr>
      <xdr:spPr>
        <a:xfrm>
          <a:off x="6715124" y="2838450"/>
          <a:ext cx="2771775" cy="367392"/>
        </a:xfrm>
        <a:prstGeom prst="wedgeRoundRectCallout">
          <a:avLst>
            <a:gd name="adj1" fmla="val -59809"/>
            <a:gd name="adj2" fmla="val -13651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marL="0" indent="0" algn="ctr">
            <a:lnSpc>
              <a:spcPct val="100000"/>
            </a:lnSpc>
          </a:pPr>
          <a:r>
            <a:rPr lang="ja-JP" altLang="en-US" sz="1200" b="1" i="0" baseline="0">
              <a:solidFill>
                <a:srgbClr val="FF0000"/>
              </a:solidFill>
              <a:latin typeface="+mn-ea"/>
              <a:ea typeface="+mn-ea"/>
              <a:cs typeface="+mn-cs"/>
            </a:rPr>
            <a:t>工程に関するイベントなどを記入</a:t>
          </a:r>
          <a:endParaRPr lang="en-US" altLang="ja-JP" sz="1200" b="1" i="0" baseline="0">
            <a:solidFill>
              <a:srgbClr val="FF0000"/>
            </a:solidFill>
            <a:latin typeface="+mn-ea"/>
            <a:ea typeface="+mn-ea"/>
            <a:cs typeface="+mn-cs"/>
          </a:endParaRPr>
        </a:p>
      </xdr:txBody>
    </xdr:sp>
    <xdr:clientData/>
  </xdr:twoCellAnchor>
  <xdr:twoCellAnchor>
    <xdr:from>
      <xdr:col>33</xdr:col>
      <xdr:colOff>524116</xdr:colOff>
      <xdr:row>0</xdr:row>
      <xdr:rowOff>38100</xdr:rowOff>
    </xdr:from>
    <xdr:to>
      <xdr:col>39</xdr:col>
      <xdr:colOff>268941</xdr:colOff>
      <xdr:row>2</xdr:row>
      <xdr:rowOff>127747</xdr:rowOff>
    </xdr:to>
    <xdr:sp macro="" textlink="" fLocksText="0">
      <xdr:nvSpPr>
        <xdr:cNvPr id="5" name="角丸四角形吹き出し 8">
          <a:extLst>
            <a:ext uri="{FF2B5EF4-FFF2-40B4-BE49-F238E27FC236}">
              <a16:creationId xmlns:a16="http://schemas.microsoft.com/office/drawing/2014/main" id="{A8797EB6-4E50-4FA2-AED6-1D54BF9D2F25}"/>
            </a:ext>
          </a:extLst>
        </xdr:cNvPr>
        <xdr:cNvSpPr/>
      </xdr:nvSpPr>
      <xdr:spPr>
        <a:xfrm>
          <a:off x="13211416" y="38100"/>
          <a:ext cx="4031075" cy="508747"/>
        </a:xfrm>
        <a:prstGeom prst="wedgeRoundRectCallout">
          <a:avLst>
            <a:gd name="adj1" fmla="val 4528"/>
            <a:gd name="adj2" fmla="val 78343"/>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marL="0" indent="0" algn="ctr">
            <a:lnSpc>
              <a:spcPct val="100000"/>
            </a:lnSpc>
          </a:pPr>
          <a:r>
            <a:rPr lang="ja-JP" altLang="en-US" sz="1200" b="1" i="0" baseline="0">
              <a:solidFill>
                <a:srgbClr val="FF0000"/>
              </a:solidFill>
              <a:latin typeface="+mn-ea"/>
              <a:ea typeface="+mn-ea"/>
              <a:cs typeface="+mn-cs"/>
            </a:rPr>
            <a:t>月単位、または週単位の判定欄で達成状況を確認する</a:t>
          </a:r>
          <a:endParaRPr lang="en-US" altLang="ja-JP" sz="1200" b="1" i="0" baseline="0">
            <a:solidFill>
              <a:srgbClr val="FF0000"/>
            </a:solidFill>
            <a:latin typeface="+mn-ea"/>
            <a:ea typeface="+mn-ea"/>
            <a:cs typeface="+mn-cs"/>
          </a:endParaRPr>
        </a:p>
      </xdr:txBody>
    </xdr:sp>
    <xdr:clientData/>
  </xdr:twoCellAnchor>
  <xdr:twoCellAnchor>
    <xdr:from>
      <xdr:col>1</xdr:col>
      <xdr:colOff>1591234</xdr:colOff>
      <xdr:row>39</xdr:row>
      <xdr:rowOff>896471</xdr:rowOff>
    </xdr:from>
    <xdr:to>
      <xdr:col>9</xdr:col>
      <xdr:colOff>78441</xdr:colOff>
      <xdr:row>40</xdr:row>
      <xdr:rowOff>67236</xdr:rowOff>
    </xdr:to>
    <xdr:sp macro="" textlink="" fLocksText="0">
      <xdr:nvSpPr>
        <xdr:cNvPr id="6" name="角丸四角形吹き出し 3">
          <a:extLst>
            <a:ext uri="{FF2B5EF4-FFF2-40B4-BE49-F238E27FC236}">
              <a16:creationId xmlns:a16="http://schemas.microsoft.com/office/drawing/2014/main" id="{A73D65D1-96D1-4B02-90EB-A50D54F1C4D3}"/>
            </a:ext>
          </a:extLst>
        </xdr:cNvPr>
        <xdr:cNvSpPr/>
      </xdr:nvSpPr>
      <xdr:spPr>
        <a:xfrm>
          <a:off x="2277034" y="14974421"/>
          <a:ext cx="2716307" cy="351865"/>
        </a:xfrm>
        <a:prstGeom prst="wedgeRoundRectCallout">
          <a:avLst>
            <a:gd name="adj1" fmla="val -60216"/>
            <a:gd name="adj2" fmla="val 46774"/>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marL="0" indent="0" algn="ctr">
            <a:lnSpc>
              <a:spcPct val="100000"/>
            </a:lnSpc>
          </a:pPr>
          <a:r>
            <a:rPr lang="ja-JP" altLang="en-US" sz="1200" b="1" i="0" baseline="0">
              <a:solidFill>
                <a:srgbClr val="FF0000"/>
              </a:solidFill>
              <a:latin typeface="+mn-ea"/>
              <a:ea typeface="+mn-ea"/>
              <a:cs typeface="+mn-cs"/>
            </a:rPr>
            <a:t>必要に応じて行を追加・削除</a:t>
          </a:r>
        </a:p>
      </xdr:txBody>
    </xdr:sp>
    <xdr:clientData/>
  </xdr:twoCellAnchor>
  <xdr:twoCellAnchor>
    <xdr:from>
      <xdr:col>33</xdr:col>
      <xdr:colOff>44024</xdr:colOff>
      <xdr:row>46</xdr:row>
      <xdr:rowOff>85644</xdr:rowOff>
    </xdr:from>
    <xdr:to>
      <xdr:col>37</xdr:col>
      <xdr:colOff>78441</xdr:colOff>
      <xdr:row>48</xdr:row>
      <xdr:rowOff>22411</xdr:rowOff>
    </xdr:to>
    <xdr:sp macro="" textlink="" fLocksText="0">
      <xdr:nvSpPr>
        <xdr:cNvPr id="7" name="角丸四角形吹き出し 8">
          <a:extLst>
            <a:ext uri="{FF2B5EF4-FFF2-40B4-BE49-F238E27FC236}">
              <a16:creationId xmlns:a16="http://schemas.microsoft.com/office/drawing/2014/main" id="{8638AD01-B6AD-4A58-9C30-86935A92614C}"/>
            </a:ext>
          </a:extLst>
        </xdr:cNvPr>
        <xdr:cNvSpPr/>
      </xdr:nvSpPr>
      <xdr:spPr>
        <a:xfrm>
          <a:off x="12731324" y="16782969"/>
          <a:ext cx="2949067" cy="413017"/>
        </a:xfrm>
        <a:prstGeom prst="wedgeRoundRectCallout">
          <a:avLst>
            <a:gd name="adj1" fmla="val -3957"/>
            <a:gd name="adj2" fmla="val -16597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lnSpc>
              <a:spcPct val="100000"/>
            </a:lnSpc>
          </a:pPr>
          <a:r>
            <a:rPr lang="ja-JP" altLang="en-US" sz="1200" b="1" i="0" baseline="0">
              <a:solidFill>
                <a:srgbClr val="FF0000"/>
              </a:solidFill>
              <a:latin typeface="+mn-ea"/>
              <a:ea typeface="+mn-ea"/>
            </a:rPr>
            <a:t>通期の判定欄で達成状況を確認する</a:t>
          </a:r>
          <a:endParaRPr lang="en-US" altLang="ja-JP" sz="1200" b="1" i="0" baseline="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112058</xdr:colOff>
      <xdr:row>0</xdr:row>
      <xdr:rowOff>29136</xdr:rowOff>
    </xdr:from>
    <xdr:to>
      <xdr:col>18</xdr:col>
      <xdr:colOff>292474</xdr:colOff>
      <xdr:row>3</xdr:row>
      <xdr:rowOff>101414</xdr:rowOff>
    </xdr:to>
    <xdr:sp macro="" textlink="" fLocksText="0">
      <xdr:nvSpPr>
        <xdr:cNvPr id="2" name="角丸四角形吹き出し 6">
          <a:extLst>
            <a:ext uri="{FF2B5EF4-FFF2-40B4-BE49-F238E27FC236}">
              <a16:creationId xmlns:a16="http://schemas.microsoft.com/office/drawing/2014/main" id="{9B63FF1D-7243-42C6-BBE1-264D111C8F5F}"/>
            </a:ext>
          </a:extLst>
        </xdr:cNvPr>
        <xdr:cNvSpPr/>
      </xdr:nvSpPr>
      <xdr:spPr>
        <a:xfrm>
          <a:off x="5836583" y="29136"/>
          <a:ext cx="2447366" cy="796178"/>
        </a:xfrm>
        <a:prstGeom prst="wedgeRoundRectCallout">
          <a:avLst>
            <a:gd name="adj1" fmla="val -49344"/>
            <a:gd name="adj2" fmla="val 232630"/>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marL="0" indent="0" algn="ctr">
            <a:lnSpc>
              <a:spcPct val="100000"/>
            </a:lnSpc>
          </a:pPr>
          <a:r>
            <a:rPr lang="ja-JP" altLang="en-US" sz="1200" b="1" i="0" baseline="0">
              <a:solidFill>
                <a:srgbClr val="FF0000"/>
              </a:solidFill>
              <a:latin typeface="+mn-ea"/>
              <a:ea typeface="+mn-ea"/>
              <a:cs typeface="+mn-cs"/>
            </a:rPr>
            <a:t>労働者ごとの休日取得日に</a:t>
          </a:r>
          <a:endParaRPr lang="en-US" altLang="ja-JP" sz="1200" b="1" i="0" baseline="0">
            <a:solidFill>
              <a:srgbClr val="FF0000"/>
            </a:solidFill>
            <a:latin typeface="+mn-ea"/>
            <a:ea typeface="+mn-ea"/>
            <a:cs typeface="+mn-cs"/>
          </a:endParaRPr>
        </a:p>
        <a:p>
          <a:pPr marL="0" indent="0" algn="ctr">
            <a:lnSpc>
              <a:spcPct val="100000"/>
            </a:lnSpc>
          </a:pPr>
          <a:r>
            <a:rPr lang="ja-JP" altLang="en-US" sz="1200" b="1" i="0" baseline="0">
              <a:solidFill>
                <a:srgbClr val="FF0000"/>
              </a:solidFill>
              <a:latin typeface="+mn-ea"/>
              <a:ea typeface="+mn-ea"/>
              <a:cs typeface="+mn-cs"/>
            </a:rPr>
            <a:t>「休」を入力</a:t>
          </a:r>
          <a:endParaRPr lang="en-US" altLang="ja-JP" sz="1200" b="1" i="0" baseline="0">
            <a:solidFill>
              <a:srgbClr val="FF0000"/>
            </a:solidFill>
            <a:latin typeface="+mn-ea"/>
            <a:ea typeface="+mn-ea"/>
            <a:cs typeface="+mn-cs"/>
          </a:endParaRPr>
        </a:p>
      </xdr:txBody>
    </xdr:sp>
    <xdr:clientData/>
  </xdr:twoCellAnchor>
  <xdr:twoCellAnchor>
    <xdr:from>
      <xdr:col>19</xdr:col>
      <xdr:colOff>222438</xdr:colOff>
      <xdr:row>0</xdr:row>
      <xdr:rowOff>0</xdr:rowOff>
    </xdr:from>
    <xdr:to>
      <xdr:col>30</xdr:col>
      <xdr:colOff>56029</xdr:colOff>
      <xdr:row>3</xdr:row>
      <xdr:rowOff>107096</xdr:rowOff>
    </xdr:to>
    <xdr:sp macro="" textlink="" fLocksText="0">
      <xdr:nvSpPr>
        <xdr:cNvPr id="3" name="角丸四角形吹き出し 6">
          <a:extLst>
            <a:ext uri="{FF2B5EF4-FFF2-40B4-BE49-F238E27FC236}">
              <a16:creationId xmlns:a16="http://schemas.microsoft.com/office/drawing/2014/main" id="{EBF821B9-F0FA-4611-AAFC-FD705C12DBD3}"/>
            </a:ext>
          </a:extLst>
        </xdr:cNvPr>
        <xdr:cNvSpPr/>
      </xdr:nvSpPr>
      <xdr:spPr>
        <a:xfrm>
          <a:off x="8537763" y="0"/>
          <a:ext cx="3395941" cy="830996"/>
        </a:xfrm>
        <a:prstGeom prst="wedgeRoundRectCallout">
          <a:avLst>
            <a:gd name="adj1" fmla="val 66978"/>
            <a:gd name="adj2" fmla="val 246634"/>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marL="0" indent="0" algn="ctr">
            <a:lnSpc>
              <a:spcPct val="100000"/>
            </a:lnSpc>
          </a:pPr>
          <a:r>
            <a:rPr lang="ja-JP" altLang="en-US" sz="1200" b="1" i="0" baseline="0">
              <a:solidFill>
                <a:srgbClr val="FF0000"/>
              </a:solidFill>
              <a:latin typeface="+mn-ea"/>
              <a:ea typeface="+mn-ea"/>
              <a:cs typeface="+mn-cs"/>
            </a:rPr>
            <a:t>現場従事期間外や夏季・年末年始休暇などの</a:t>
          </a:r>
          <a:endParaRPr lang="en-US" altLang="ja-JP" sz="1200" b="1" i="0" baseline="0">
            <a:solidFill>
              <a:srgbClr val="FF0000"/>
            </a:solidFill>
            <a:latin typeface="+mn-ea"/>
            <a:ea typeface="+mn-ea"/>
            <a:cs typeface="+mn-cs"/>
          </a:endParaRPr>
        </a:p>
        <a:p>
          <a:pPr marL="0" indent="0" algn="ctr">
            <a:lnSpc>
              <a:spcPct val="100000"/>
            </a:lnSpc>
          </a:pPr>
          <a:r>
            <a:rPr lang="ja-JP" altLang="en-US" sz="1200" b="1" i="0" baseline="0">
              <a:solidFill>
                <a:srgbClr val="FF0000"/>
              </a:solidFill>
              <a:latin typeface="+mn-ea"/>
              <a:ea typeface="+mn-ea"/>
              <a:cs typeface="+mn-cs"/>
            </a:rPr>
            <a:t>対象外期間に「－」を入力</a:t>
          </a:r>
          <a:endParaRPr lang="en-US" altLang="ja-JP" sz="1200" b="1" i="0" baseline="0">
            <a:solidFill>
              <a:srgbClr val="FF0000"/>
            </a:solidFill>
            <a:latin typeface="+mn-ea"/>
            <a:ea typeface="+mn-ea"/>
            <a:cs typeface="+mn-cs"/>
          </a:endParaRPr>
        </a:p>
      </xdr:txBody>
    </xdr:sp>
    <xdr:clientData/>
  </xdr:twoCellAnchor>
  <xdr:twoCellAnchor>
    <xdr:from>
      <xdr:col>34</xdr:col>
      <xdr:colOff>107818</xdr:colOff>
      <xdr:row>0</xdr:row>
      <xdr:rowOff>112058</xdr:rowOff>
    </xdr:from>
    <xdr:to>
      <xdr:col>42</xdr:col>
      <xdr:colOff>222438</xdr:colOff>
      <xdr:row>2</xdr:row>
      <xdr:rowOff>201705</xdr:rowOff>
    </xdr:to>
    <xdr:sp macro="" textlink="" fLocksText="0">
      <xdr:nvSpPr>
        <xdr:cNvPr id="4" name="角丸四角形吹き出し 8">
          <a:extLst>
            <a:ext uri="{FF2B5EF4-FFF2-40B4-BE49-F238E27FC236}">
              <a16:creationId xmlns:a16="http://schemas.microsoft.com/office/drawing/2014/main" id="{B8721F6A-D3A9-4B2A-818B-DC67298D9267}"/>
            </a:ext>
          </a:extLst>
        </xdr:cNvPr>
        <xdr:cNvSpPr/>
      </xdr:nvSpPr>
      <xdr:spPr>
        <a:xfrm>
          <a:off x="13280893" y="112058"/>
          <a:ext cx="4019870" cy="508747"/>
        </a:xfrm>
        <a:prstGeom prst="wedgeRoundRectCallout">
          <a:avLst>
            <a:gd name="adj1" fmla="val -483"/>
            <a:gd name="adj2" fmla="val 105010"/>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marL="0" indent="0" algn="ctr">
            <a:lnSpc>
              <a:spcPct val="100000"/>
            </a:lnSpc>
          </a:pPr>
          <a:r>
            <a:rPr lang="ja-JP" altLang="en-US" sz="1200" b="1" i="0" baseline="0">
              <a:solidFill>
                <a:srgbClr val="FF0000"/>
              </a:solidFill>
              <a:latin typeface="+mn-ea"/>
              <a:ea typeface="+mn-ea"/>
              <a:cs typeface="+mn-cs"/>
            </a:rPr>
            <a:t>月単位、または週単位の判定欄で達成状況を確認する</a:t>
          </a:r>
          <a:endParaRPr lang="en-US" altLang="ja-JP" sz="1200" b="1" i="0" baseline="0">
            <a:solidFill>
              <a:srgbClr val="FF0000"/>
            </a:solidFill>
            <a:latin typeface="+mn-ea"/>
            <a:ea typeface="+mn-ea"/>
            <a:cs typeface="+mn-cs"/>
          </a:endParaRPr>
        </a:p>
      </xdr:txBody>
    </xdr:sp>
    <xdr:clientData/>
  </xdr:twoCellAnchor>
  <xdr:twoCellAnchor>
    <xdr:from>
      <xdr:col>43</xdr:col>
      <xdr:colOff>230282</xdr:colOff>
      <xdr:row>0</xdr:row>
      <xdr:rowOff>112058</xdr:rowOff>
    </xdr:from>
    <xdr:to>
      <xdr:col>49</xdr:col>
      <xdr:colOff>231322</xdr:colOff>
      <xdr:row>2</xdr:row>
      <xdr:rowOff>201705</xdr:rowOff>
    </xdr:to>
    <xdr:sp macro="" textlink="" fLocksText="0">
      <xdr:nvSpPr>
        <xdr:cNvPr id="5" name="角丸四角形吹き出し 8">
          <a:extLst>
            <a:ext uri="{FF2B5EF4-FFF2-40B4-BE49-F238E27FC236}">
              <a16:creationId xmlns:a16="http://schemas.microsoft.com/office/drawing/2014/main" id="{55E185BA-75B8-4CFC-A86B-453DAE90A474}"/>
            </a:ext>
          </a:extLst>
        </xdr:cNvPr>
        <xdr:cNvSpPr/>
      </xdr:nvSpPr>
      <xdr:spPr>
        <a:xfrm>
          <a:off x="17851532" y="112058"/>
          <a:ext cx="3220490" cy="508747"/>
        </a:xfrm>
        <a:prstGeom prst="wedgeRoundRectCallout">
          <a:avLst>
            <a:gd name="adj1" fmla="val -36825"/>
            <a:gd name="adj2" fmla="val 94368"/>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marL="0" indent="0" algn="ctr">
            <a:lnSpc>
              <a:spcPct val="100000"/>
            </a:lnSpc>
          </a:pPr>
          <a:r>
            <a:rPr lang="ja-JP" altLang="en-US" sz="1200" b="1" i="0" baseline="0">
              <a:solidFill>
                <a:srgbClr val="FF0000"/>
              </a:solidFill>
              <a:latin typeface="+mn-ea"/>
              <a:ea typeface="+mn-ea"/>
              <a:cs typeface="+mn-cs"/>
            </a:rPr>
            <a:t>累計欄で通期単位の達成状況を確認する</a:t>
          </a:r>
          <a:endParaRPr lang="en-US" altLang="ja-JP" sz="1200" b="1" i="0" baseline="0">
            <a:solidFill>
              <a:srgbClr val="FF0000"/>
            </a:solidFill>
            <a:latin typeface="+mn-ea"/>
            <a:ea typeface="+mn-ea"/>
            <a:cs typeface="+mn-cs"/>
          </a:endParaRPr>
        </a:p>
      </xdr:txBody>
    </xdr:sp>
    <xdr:clientData/>
  </xdr:twoCellAnchor>
  <xdr:twoCellAnchor>
    <xdr:from>
      <xdr:col>22</xdr:col>
      <xdr:colOff>180091</xdr:colOff>
      <xdr:row>10</xdr:row>
      <xdr:rowOff>272144</xdr:rowOff>
    </xdr:from>
    <xdr:to>
      <xdr:col>42</xdr:col>
      <xdr:colOff>462643</xdr:colOff>
      <xdr:row>23</xdr:row>
      <xdr:rowOff>161359</xdr:rowOff>
    </xdr:to>
    <xdr:sp macro="" textlink="" fLocksText="0">
      <xdr:nvSpPr>
        <xdr:cNvPr id="6" name="角丸四角形吹き出し 6">
          <a:extLst>
            <a:ext uri="{FF2B5EF4-FFF2-40B4-BE49-F238E27FC236}">
              <a16:creationId xmlns:a16="http://schemas.microsoft.com/office/drawing/2014/main" id="{2A9FD50E-8F3C-C1EC-4A6F-A5922B9EEBCA}"/>
            </a:ext>
          </a:extLst>
        </xdr:cNvPr>
        <xdr:cNvSpPr/>
      </xdr:nvSpPr>
      <xdr:spPr>
        <a:xfrm>
          <a:off x="9528198" y="3197680"/>
          <a:ext cx="8093052" cy="3672000"/>
        </a:xfrm>
        <a:prstGeom prst="roundRect">
          <a:avLst>
            <a:gd name="adj" fmla="val 675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 「休日日数」とは、連続７日間以上</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休日含む</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の勤務期間中に取得した休日をいう。なお、勤務期間の初日と最終日が休日となる場合は当該日も勤務期間に含めるが、休日が施工体制台帳に記載されている工期外となる場合は休日として扱わない</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施工体制台帳に記載されている工期外の勤務は建設業法違反</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a:t>
          </a:r>
          <a:endParaRPr lang="en-US" altLang="ja-JP" sz="1050" b="1" i="0" u="none" strike="noStrike" baseline="0">
            <a:solidFill>
              <a:srgbClr val="FF0000"/>
            </a:solidFill>
            <a:latin typeface="+mn-ea"/>
            <a:ea typeface="+mn-ea"/>
            <a:cs typeface="+mn-cs"/>
          </a:endParaRPr>
        </a:p>
        <a:p>
          <a:endParaRPr lang="ja-JP" altLang="en-US" sz="1050" b="1" i="0" u="none" strike="noStrike" baseline="0">
            <a:solidFill>
              <a:srgbClr val="FF0000"/>
            </a:solidFill>
            <a:latin typeface="+mn-ea"/>
            <a:ea typeface="+mn-ea"/>
            <a:cs typeface="+mn-cs"/>
          </a:endParaRPr>
        </a:p>
        <a:p>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 当該現場での連続７日間以上</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休日を含む</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の勤務期間が複数存在する労働者は、それぞれの期間で休日取得率を算出する。なお、連続７日間未満</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休日含む</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の期間は、休日取得率算出の対象外とする。</a:t>
          </a:r>
          <a:endParaRPr lang="en-US" altLang="ja-JP" sz="1050" b="1" i="0" u="none" strike="noStrike" baseline="0">
            <a:solidFill>
              <a:srgbClr val="FF0000"/>
            </a:solidFill>
            <a:latin typeface="+mn-ea"/>
            <a:ea typeface="+mn-ea"/>
            <a:cs typeface="+mn-cs"/>
          </a:endParaRPr>
        </a:p>
        <a:p>
          <a:endParaRPr lang="ja-JP" altLang="en-US" sz="1050" b="1" i="0" u="none" strike="noStrike" baseline="0">
            <a:solidFill>
              <a:srgbClr val="FF0000"/>
            </a:solidFill>
            <a:latin typeface="+mn-ea"/>
            <a:ea typeface="+mn-ea"/>
            <a:cs typeface="+mn-cs"/>
          </a:endParaRPr>
        </a:p>
        <a:p>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 年末年始休暇や夏季休暇を取得する労働者は、年末年始休暇では６日間、夏季休暇では３日間を勤務期間及び休日日数から除いて休日取得率を算出する。また、この他に勤務期間及び休日日数から除く期間は以下の期間とする。</a:t>
          </a:r>
        </a:p>
        <a:p>
          <a:r>
            <a:rPr lang="ja-JP" altLang="en-US" sz="1050" b="1" i="0" u="none" strike="noStrike" baseline="0">
              <a:solidFill>
                <a:srgbClr val="FF0000"/>
              </a:solidFill>
              <a:latin typeface="+mn-ea"/>
              <a:ea typeface="+mn-ea"/>
              <a:cs typeface="+mn-cs"/>
            </a:rPr>
            <a:t>・工場製作のみの期間</a:t>
          </a:r>
        </a:p>
        <a:p>
          <a:r>
            <a:rPr lang="ja-JP" altLang="en-US" sz="1050" b="1" i="0" u="none" strike="noStrike" baseline="0">
              <a:solidFill>
                <a:srgbClr val="FF0000"/>
              </a:solidFill>
              <a:latin typeface="+mn-ea"/>
              <a:ea typeface="+mn-ea"/>
              <a:cs typeface="+mn-cs"/>
            </a:rPr>
            <a:t>・工事事故等による不稼働期間</a:t>
          </a:r>
        </a:p>
        <a:p>
          <a:r>
            <a:rPr lang="ja-JP" altLang="en-US" sz="1050" b="1" i="0" u="none" strike="noStrike" baseline="0">
              <a:solidFill>
                <a:srgbClr val="FF0000"/>
              </a:solidFill>
              <a:latin typeface="+mn-ea"/>
              <a:ea typeface="+mn-ea"/>
              <a:cs typeface="+mn-cs"/>
            </a:rPr>
            <a:t>・天災</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豪雨、出水、土石流、地震、豪雪等</a:t>
          </a:r>
          <a:r>
            <a:rPr lang="en-US" altLang="ja-JP" sz="1050" b="1" i="0" u="none" strike="noStrike" baseline="0">
              <a:solidFill>
                <a:srgbClr val="FF0000"/>
              </a:solidFill>
              <a:latin typeface="+mn-ea"/>
              <a:ea typeface="+mn-ea"/>
              <a:cs typeface="+mn-cs"/>
            </a:rPr>
            <a:t>)</a:t>
          </a:r>
          <a:r>
            <a:rPr lang="ja-JP" altLang="en-US" sz="1050" b="1" i="0" u="none" strike="noStrike" baseline="0">
              <a:solidFill>
                <a:srgbClr val="FF0000"/>
              </a:solidFill>
              <a:latin typeface="+mn-ea"/>
              <a:ea typeface="+mn-ea"/>
              <a:cs typeface="+mn-cs"/>
            </a:rPr>
            <a:t>に対する突発的な対応期間</a:t>
          </a:r>
        </a:p>
        <a:p>
          <a:r>
            <a:rPr lang="ja-JP" altLang="en-US" sz="1050" b="1" i="0" u="none" strike="noStrike" baseline="0">
              <a:solidFill>
                <a:srgbClr val="FF0000"/>
              </a:solidFill>
              <a:latin typeface="+mn-ea"/>
              <a:ea typeface="+mn-ea"/>
              <a:cs typeface="+mn-cs"/>
            </a:rPr>
            <a:t>・受注者の責によらず休工・現場作業を余儀なくされる期間</a:t>
          </a:r>
        </a:p>
        <a:p>
          <a:r>
            <a:rPr lang="ja-JP" altLang="en-US" sz="1050" b="1" i="0" u="none" strike="noStrike" baseline="0">
              <a:solidFill>
                <a:srgbClr val="FF0000"/>
              </a:solidFill>
              <a:latin typeface="+mn-ea"/>
              <a:ea typeface="+mn-ea"/>
              <a:cs typeface="+mn-cs"/>
            </a:rPr>
            <a:t>・工事の全面中止期間</a:t>
          </a:r>
        </a:p>
        <a:p>
          <a:r>
            <a:rPr lang="ja-JP" altLang="en-US" sz="1050" b="1" i="0" u="none" strike="noStrike" baseline="0">
              <a:solidFill>
                <a:srgbClr val="FF0000"/>
              </a:solidFill>
              <a:latin typeface="+mn-ea"/>
              <a:ea typeface="+mn-ea"/>
              <a:cs typeface="+mn-cs"/>
            </a:rPr>
            <a:t>・その他、外的要因により現場が不稼働となる期間</a:t>
          </a:r>
          <a:endParaRPr lang="en-US" altLang="ja-JP" sz="1100" b="1" i="0" baseline="0">
            <a:solidFill>
              <a:srgbClr val="FF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FC9EE-3C1B-4BA1-B272-46457B2C4D5C}">
  <sheetPr>
    <pageSetUpPr fitToPage="1"/>
  </sheetPr>
  <dimension ref="A1:AK44"/>
  <sheetViews>
    <sheetView showGridLines="0" view="pageBreakPreview" zoomScale="55" zoomScaleNormal="70" zoomScaleSheetLayoutView="55" workbookViewId="0"/>
  </sheetViews>
  <sheetFormatPr defaultRowHeight="18.75" x14ac:dyDescent="0.4"/>
  <cols>
    <col min="1" max="1" width="1.5" customWidth="1"/>
    <col min="2" max="2" width="25.75" customWidth="1"/>
    <col min="3" max="33" width="4.25" bestFit="1" customWidth="1"/>
    <col min="34" max="34" width="12.625" style="12" customWidth="1"/>
    <col min="35" max="35" width="6.5" customWidth="1"/>
    <col min="36" max="36" width="12.625" style="12" customWidth="1"/>
    <col min="37" max="37" width="6.5" customWidth="1"/>
  </cols>
  <sheetData>
    <row r="1" spans="1:37" x14ac:dyDescent="0.4">
      <c r="A1" s="2" t="s">
        <v>80</v>
      </c>
    </row>
    <row r="2" spans="1:37" s="1" customFormat="1" ht="14.25" x14ac:dyDescent="0.4">
      <c r="AH2" s="13"/>
      <c r="AJ2" s="13"/>
    </row>
    <row r="3" spans="1:37" ht="24" x14ac:dyDescent="0.4">
      <c r="B3" s="11" t="s">
        <v>7</v>
      </c>
    </row>
    <row r="4" spans="1:37" ht="19.5" thickBot="1" x14ac:dyDescent="0.45">
      <c r="AH4" s="56" t="s">
        <v>13</v>
      </c>
      <c r="AI4" s="57"/>
      <c r="AJ4" s="54" t="s">
        <v>15</v>
      </c>
      <c r="AK4" s="55"/>
    </row>
    <row r="5" spans="1:37" ht="19.5" thickTop="1" x14ac:dyDescent="0.4">
      <c r="B5" s="58" t="s">
        <v>3</v>
      </c>
      <c r="C5" s="3">
        <v>1</v>
      </c>
      <c r="D5" s="3">
        <v>2</v>
      </c>
      <c r="E5" s="3">
        <v>3</v>
      </c>
      <c r="F5" s="3">
        <v>4</v>
      </c>
      <c r="G5" s="3">
        <v>5</v>
      </c>
      <c r="H5" s="3">
        <v>6</v>
      </c>
      <c r="I5" s="3">
        <v>7</v>
      </c>
      <c r="J5" s="3">
        <v>8</v>
      </c>
      <c r="K5" s="3">
        <v>9</v>
      </c>
      <c r="L5" s="3">
        <v>10</v>
      </c>
      <c r="M5" s="3">
        <v>11</v>
      </c>
      <c r="N5" s="3">
        <v>12</v>
      </c>
      <c r="O5" s="3">
        <v>13</v>
      </c>
      <c r="P5" s="3">
        <v>14</v>
      </c>
      <c r="Q5" s="3">
        <v>15</v>
      </c>
      <c r="R5" s="3">
        <v>16</v>
      </c>
      <c r="S5" s="3">
        <v>17</v>
      </c>
      <c r="T5" s="3">
        <v>18</v>
      </c>
      <c r="U5" s="3">
        <v>19</v>
      </c>
      <c r="V5" s="3">
        <v>20</v>
      </c>
      <c r="W5" s="3">
        <v>21</v>
      </c>
      <c r="X5" s="3">
        <v>22</v>
      </c>
      <c r="Y5" s="3">
        <v>23</v>
      </c>
      <c r="Z5" s="3">
        <v>24</v>
      </c>
      <c r="AA5" s="3">
        <v>25</v>
      </c>
      <c r="AB5" s="3">
        <v>26</v>
      </c>
      <c r="AC5" s="3">
        <v>27</v>
      </c>
      <c r="AD5" s="3">
        <v>28</v>
      </c>
      <c r="AE5" s="3">
        <v>29</v>
      </c>
      <c r="AF5" s="3">
        <v>30</v>
      </c>
      <c r="AG5" s="8">
        <v>31</v>
      </c>
      <c r="AH5" s="16" t="s">
        <v>23</v>
      </c>
      <c r="AI5" s="17">
        <f>COUNTIFS(C6:AG6,"土",C9:AG9,"")+COUNTIFS(C6:AG6,"日",C9:AG9,"")</f>
        <v>9</v>
      </c>
      <c r="AJ5" s="29" t="s">
        <v>16</v>
      </c>
      <c r="AK5" s="30" t="str" cm="1">
        <f t="array" ref="AK5">IF(
  COUNTIF(C9:I9,"●")=7,
  "対象外",
  IF(
    OR(
      IFERROR(
        COUNTIF(C8:I8,"○")/COUNTBLANK(C9:I9)&gt;=0.285,
        FALSE
      ),
      SUMPRODUCT(
        (C9:I9="") *
        ( (C6:I6="土") + (C6:I6="日") )
      ) &lt;= COUNTIF(C8:I8,"○")
    ),
    "OK",
    "NG"
  )
)</f>
        <v>NG</v>
      </c>
    </row>
    <row r="6" spans="1:37" x14ac:dyDescent="0.4">
      <c r="B6" s="58"/>
      <c r="C6" s="3" t="s">
        <v>14</v>
      </c>
      <c r="D6" s="3" t="str">
        <f>CHOOSE(MATCH(C6, {"月","火","水","木","金","土","日"}, 0), "火", "水", "木", "金", "土", "日", "月")</f>
        <v>月</v>
      </c>
      <c r="E6" s="3" t="str">
        <f>CHOOSE(MATCH(D6, {"月","火","水","木","金","土","日"}, 0), "火", "水", "木", "金", "土", "日", "月")</f>
        <v>火</v>
      </c>
      <c r="F6" s="3" t="str">
        <f>CHOOSE(MATCH(E6, {"月","火","水","木","金","土","日"}, 0), "火", "水", "木", "金", "土", "日", "月")</f>
        <v>水</v>
      </c>
      <c r="G6" s="3" t="str">
        <f>CHOOSE(MATCH(F6, {"月","火","水","木","金","土","日"}, 0), "火", "水", "木", "金", "土", "日", "月")</f>
        <v>木</v>
      </c>
      <c r="H6" s="3" t="str">
        <f>CHOOSE(MATCH(G6, {"月","火","水","木","金","土","日"}, 0), "火", "水", "木", "金", "土", "日", "月")</f>
        <v>金</v>
      </c>
      <c r="I6" s="3" t="str">
        <f>CHOOSE(MATCH(H6, {"月","火","水","木","金","土","日"}, 0), "火", "水", "木", "金", "土", "日", "月")</f>
        <v>土</v>
      </c>
      <c r="J6" s="3" t="str">
        <f>CHOOSE(MATCH(I6, {"月","火","水","木","金","土","日"}, 0), "火", "水", "木", "金", "土", "日", "月")</f>
        <v>日</v>
      </c>
      <c r="K6" s="3" t="str">
        <f>CHOOSE(MATCH(J6, {"月","火","水","木","金","土","日"}, 0), "火", "水", "木", "金", "土", "日", "月")</f>
        <v>月</v>
      </c>
      <c r="L6" s="3" t="str">
        <f>CHOOSE(MATCH(K6, {"月","火","水","木","金","土","日"}, 0), "火", "水", "木", "金", "土", "日", "月")</f>
        <v>火</v>
      </c>
      <c r="M6" s="3" t="str">
        <f>CHOOSE(MATCH(L6, {"月","火","水","木","金","土","日"}, 0), "火", "水", "木", "金", "土", "日", "月")</f>
        <v>水</v>
      </c>
      <c r="N6" s="3" t="str">
        <f>CHOOSE(MATCH(M6, {"月","火","水","木","金","土","日"}, 0), "火", "水", "木", "金", "土", "日", "月")</f>
        <v>木</v>
      </c>
      <c r="O6" s="3" t="str">
        <f>CHOOSE(MATCH(N6, {"月","火","水","木","金","土","日"}, 0), "火", "水", "木", "金", "土", "日", "月")</f>
        <v>金</v>
      </c>
      <c r="P6" s="3" t="str">
        <f>CHOOSE(MATCH(O6, {"月","火","水","木","金","土","日"}, 0), "火", "水", "木", "金", "土", "日", "月")</f>
        <v>土</v>
      </c>
      <c r="Q6" s="3" t="str">
        <f>CHOOSE(MATCH(P6, {"月","火","水","木","金","土","日"}, 0), "火", "水", "木", "金", "土", "日", "月")</f>
        <v>日</v>
      </c>
      <c r="R6" s="3" t="str">
        <f>CHOOSE(MATCH(Q6, {"月","火","水","木","金","土","日"}, 0), "火", "水", "木", "金", "土", "日", "月")</f>
        <v>月</v>
      </c>
      <c r="S6" s="3" t="str">
        <f>CHOOSE(MATCH(R6, {"月","火","水","木","金","土","日"}, 0), "火", "水", "木", "金", "土", "日", "月")</f>
        <v>火</v>
      </c>
      <c r="T6" s="3" t="str">
        <f>CHOOSE(MATCH(S6, {"月","火","水","木","金","土","日"}, 0), "火", "水", "木", "金", "土", "日", "月")</f>
        <v>水</v>
      </c>
      <c r="U6" s="3" t="str">
        <f>CHOOSE(MATCH(T6, {"月","火","水","木","金","土","日"}, 0), "火", "水", "木", "金", "土", "日", "月")</f>
        <v>木</v>
      </c>
      <c r="V6" s="3" t="str">
        <f>CHOOSE(MATCH(U6, {"月","火","水","木","金","土","日"}, 0), "火", "水", "木", "金", "土", "日", "月")</f>
        <v>金</v>
      </c>
      <c r="W6" s="3" t="str">
        <f>CHOOSE(MATCH(V6, {"月","火","水","木","金","土","日"}, 0), "火", "水", "木", "金", "土", "日", "月")</f>
        <v>土</v>
      </c>
      <c r="X6" s="3" t="str">
        <f>CHOOSE(MATCH(W6, {"月","火","水","木","金","土","日"}, 0), "火", "水", "木", "金", "土", "日", "月")</f>
        <v>日</v>
      </c>
      <c r="Y6" s="3" t="str">
        <f>CHOOSE(MATCH(X6, {"月","火","水","木","金","土","日"}, 0), "火", "水", "木", "金", "土", "日", "月")</f>
        <v>月</v>
      </c>
      <c r="Z6" s="3" t="str">
        <f>CHOOSE(MATCH(Y6, {"月","火","水","木","金","土","日"}, 0), "火", "水", "木", "金", "土", "日", "月")</f>
        <v>火</v>
      </c>
      <c r="AA6" s="3" t="str">
        <f>CHOOSE(MATCH(Z6, {"月","火","水","木","金","土","日"}, 0), "火", "水", "木", "金", "土", "日", "月")</f>
        <v>水</v>
      </c>
      <c r="AB6" s="3" t="str">
        <f>CHOOSE(MATCH(AA6, {"月","火","水","木","金","土","日"}, 0), "火", "水", "木", "金", "土", "日", "月")</f>
        <v>木</v>
      </c>
      <c r="AC6" s="3" t="str">
        <f>CHOOSE(MATCH(AB6, {"月","火","水","木","金","土","日"}, 0), "火", "水", "木", "金", "土", "日", "月")</f>
        <v>金</v>
      </c>
      <c r="AD6" s="3" t="str">
        <f>CHOOSE(MATCH(AC6, {"月","火","水","木","金","土","日"}, 0), "火", "水", "木", "金", "土", "日", "月")</f>
        <v>土</v>
      </c>
      <c r="AE6" s="3" t="str">
        <f>CHOOSE(MATCH(AD6, {"月","火","水","木","金","土","日"}, 0), "火", "水", "木", "金", "土", "日", "月")</f>
        <v>日</v>
      </c>
      <c r="AF6" s="3" t="str">
        <f>CHOOSE(MATCH(AE6, {"月","火","水","木","金","土","日"}, 0), "火", "水", "木", "金", "土", "日", "月")</f>
        <v>月</v>
      </c>
      <c r="AG6" s="8" t="str">
        <f>CHOOSE(MATCH(AF6, {"月","火","水","木","金","土","日"}, 0), "火", "水", "木", "金", "土", "日", "月")</f>
        <v>火</v>
      </c>
      <c r="AH6" s="18" t="s">
        <v>1</v>
      </c>
      <c r="AI6" s="19">
        <f>COUNTA(C8:AG8)</f>
        <v>0</v>
      </c>
      <c r="AJ6" s="31" t="s">
        <v>17</v>
      </c>
      <c r="AK6" s="32" t="str" cm="1">
        <f t="array" ref="AK6">IF(
  COUNTIF(J9:P9,"●")=7,
  "対象外",
  IF(
    OR(
      IFERROR(
        COUNTIF(J8:P8,"○")/COUNTBLANK(J9:P9)&gt;=0.285,
        FALSE
      ),
      SUMPRODUCT(
        (J9:P9="") *
        ( (J6:P6="土") + (J6:P6="日") )
      ) &lt;= COUNTIF(J8:P8,"○")
    ),
    "OK",
    "NG"
  )
)</f>
        <v>NG</v>
      </c>
    </row>
    <row r="7" spans="1:37" x14ac:dyDescent="0.4">
      <c r="B7" s="6" t="s">
        <v>20</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9"/>
      <c r="AH7" s="20" t="s">
        <v>2</v>
      </c>
      <c r="AI7" s="21">
        <f>COUNTA(C5:AG5)-COUNTA(C9:AG9)</f>
        <v>31</v>
      </c>
      <c r="AJ7" s="31" t="s">
        <v>18</v>
      </c>
      <c r="AK7" s="32" t="str" cm="1">
        <f t="array" ref="AK7">IF(
  COUNTIF(Q9:W9,"●")=7,
  "対象外",
  IF(
    OR(
      IFERROR(
        COUNTIF(Q8:W8,"○")/COUNTBLANK(Q9:W9)&gt;=0.285,
        FALSE
      ),
      SUMPRODUCT(
        (Q9:W9="") *
        ( (Q6:W6="土") + (Q6:W6="日") )
      ) &lt;= COUNTIF(Q8:W8,"○")
    ),
    "OK",
    "NG"
  )
)</f>
        <v>NG</v>
      </c>
    </row>
    <row r="8" spans="1:37" x14ac:dyDescent="0.4">
      <c r="B8" s="6" t="s">
        <v>6</v>
      </c>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9"/>
      <c r="AH8" s="20" t="s">
        <v>8</v>
      </c>
      <c r="AI8" s="22">
        <f>AI6/AI7</f>
        <v>0</v>
      </c>
      <c r="AJ8" s="31" t="s">
        <v>19</v>
      </c>
      <c r="AK8" s="33" t="str" cm="1">
        <f t="array" ref="AK8">IF(
  COUNTIF(X9:AD9,"●")=7,
  "対象外",
  IF(
    OR(
      IFERROR(
        COUNTIF(X8:AD8,"○")/COUNTBLANK(X9:AD9)&gt;=0.285,
        FALSE
      ),
      SUMPRODUCT(
        (X9:AD9="") *
        ( (X6:AD6="土") + (X6:AD6="日") )
      ) &lt;= COUNTIF(X8:AD8,"○")
    ),
    "OK",
    "NG"
  )
)</f>
        <v>NG</v>
      </c>
    </row>
    <row r="9" spans="1:37" x14ac:dyDescent="0.4">
      <c r="B9" s="7" t="s">
        <v>11</v>
      </c>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10"/>
      <c r="AH9" s="52"/>
      <c r="AI9" s="53"/>
      <c r="AJ9" s="31" t="s">
        <v>21</v>
      </c>
      <c r="AK9" s="33" t="str" cm="1">
        <f t="array" ref="AK9">IF(
  OR(COUNTIF(AE9:AG9,"●")=3,COUNTIF(AE5:AG5,"")=3),
  "対象外",
  IF(
    OR(
      IFERROR(
        COUNTIF(AE8:AG8,"○")/COUNTBLANK(AE9:AG9)&gt;=0.285,
        FALSE
      ),
      SUMPRODUCT(
        (AE9:AG9="") *
        ( (AE6:AG6="土") + (AE6:AG6="日") )
      ) &lt;= COUNTIF(AE8:AG8,"○")
    ),
    "OK",
    "NG"
  )
)</f>
        <v>NG</v>
      </c>
    </row>
    <row r="10" spans="1:37" ht="145.5" customHeight="1" thickBot="1" x14ac:dyDescent="0.45">
      <c r="B10" s="14"/>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6"/>
      <c r="AH10" s="23" t="s">
        <v>31</v>
      </c>
      <c r="AI10" s="24" t="str">
        <f>IF(AI8&gt;0.285,"OK",IF(AI6&gt;=AI5,"OK","NG"))</f>
        <v>NG</v>
      </c>
      <c r="AJ10" s="34" t="s">
        <v>43</v>
      </c>
      <c r="AK10" s="35" t="str">
        <f>IF(COUNTIF(AK5:AK9,"NG")&gt;0,"NG","OK")</f>
        <v>NG</v>
      </c>
    </row>
    <row r="11" spans="1:37" ht="19.5" thickTop="1" x14ac:dyDescent="0.4">
      <c r="B11" s="58" t="s">
        <v>24</v>
      </c>
      <c r="C11" s="3">
        <v>1</v>
      </c>
      <c r="D11" s="3">
        <v>2</v>
      </c>
      <c r="E11" s="3">
        <v>3</v>
      </c>
      <c r="F11" s="3">
        <v>4</v>
      </c>
      <c r="G11" s="3">
        <v>5</v>
      </c>
      <c r="H11" s="3">
        <v>6</v>
      </c>
      <c r="I11" s="3">
        <v>7</v>
      </c>
      <c r="J11" s="3">
        <v>8</v>
      </c>
      <c r="K11" s="3">
        <v>9</v>
      </c>
      <c r="L11" s="3">
        <v>10</v>
      </c>
      <c r="M11" s="3">
        <v>11</v>
      </c>
      <c r="N11" s="3">
        <v>12</v>
      </c>
      <c r="O11" s="3">
        <v>13</v>
      </c>
      <c r="P11" s="3">
        <v>14</v>
      </c>
      <c r="Q11" s="3">
        <v>15</v>
      </c>
      <c r="R11" s="3">
        <v>16</v>
      </c>
      <c r="S11" s="3">
        <v>17</v>
      </c>
      <c r="T11" s="3">
        <v>18</v>
      </c>
      <c r="U11" s="3">
        <v>19</v>
      </c>
      <c r="V11" s="3">
        <v>20</v>
      </c>
      <c r="W11" s="3">
        <v>21</v>
      </c>
      <c r="X11" s="3">
        <v>22</v>
      </c>
      <c r="Y11" s="3">
        <v>23</v>
      </c>
      <c r="Z11" s="3">
        <v>24</v>
      </c>
      <c r="AA11" s="3">
        <v>25</v>
      </c>
      <c r="AB11" s="3">
        <v>26</v>
      </c>
      <c r="AC11" s="3">
        <v>27</v>
      </c>
      <c r="AD11" s="3">
        <v>28</v>
      </c>
      <c r="AE11" s="3">
        <v>29</v>
      </c>
      <c r="AF11" s="3">
        <v>30</v>
      </c>
      <c r="AG11" s="8">
        <v>31</v>
      </c>
      <c r="AH11" s="16" t="s">
        <v>23</v>
      </c>
      <c r="AI11" s="17">
        <f>COUNTIFS(C12:AG12,"土",C15:AG15,"")+COUNTIFS(C12:AG12,"日",C15:AG15,"")</f>
        <v>8</v>
      </c>
      <c r="AJ11" s="29" t="s">
        <v>16</v>
      </c>
      <c r="AK11" s="30" t="str" cm="1">
        <f t="array" ref="AK11">IF(
  COUNTIF(C15:I15,"●")=7,
  "対象外",
  IF(
    OR(
      IFERROR(
        COUNTIF(C14:I14,"○")/COUNTBLANK(C15:I15)&gt;=0.285,
        FALSE
      ),
      SUMPRODUCT(
        (C15:I15="") *
        ( (C12:I12="土") + (C12:I12="日") )
      ) &lt;= COUNTIF(C14:I14,"○")
    ),
    "OK",
    "NG"
  )
)</f>
        <v>NG</v>
      </c>
    </row>
    <row r="12" spans="1:37" x14ac:dyDescent="0.4">
      <c r="B12" s="58"/>
      <c r="C12" s="3" t="s">
        <v>4</v>
      </c>
      <c r="D12" s="3" t="str">
        <f>CHOOSE(MATCH(C12, {"月","火","水","木","金","土","日"}, 0), "火", "水", "木", "金", "土", "日", "月")</f>
        <v>木</v>
      </c>
      <c r="E12" s="3" t="str">
        <f>CHOOSE(MATCH(D12, {"月","火","水","木","金","土","日"}, 0), "火", "水", "木", "金", "土", "日", "月")</f>
        <v>金</v>
      </c>
      <c r="F12" s="3" t="str">
        <f>CHOOSE(MATCH(E12, {"月","火","水","木","金","土","日"}, 0), "火", "水", "木", "金", "土", "日", "月")</f>
        <v>土</v>
      </c>
      <c r="G12" s="3" t="str">
        <f>CHOOSE(MATCH(F12, {"月","火","水","木","金","土","日"}, 0), "火", "水", "木", "金", "土", "日", "月")</f>
        <v>日</v>
      </c>
      <c r="H12" s="3" t="str">
        <f>CHOOSE(MATCH(G12, {"月","火","水","木","金","土","日"}, 0), "火", "水", "木", "金", "土", "日", "月")</f>
        <v>月</v>
      </c>
      <c r="I12" s="3" t="str">
        <f>CHOOSE(MATCH(H12, {"月","火","水","木","金","土","日"}, 0), "火", "水", "木", "金", "土", "日", "月")</f>
        <v>火</v>
      </c>
      <c r="J12" s="3" t="str">
        <f>CHOOSE(MATCH(I12, {"月","火","水","木","金","土","日"}, 0), "火", "水", "木", "金", "土", "日", "月")</f>
        <v>水</v>
      </c>
      <c r="K12" s="3" t="str">
        <f>CHOOSE(MATCH(J12, {"月","火","水","木","金","土","日"}, 0), "火", "水", "木", "金", "土", "日", "月")</f>
        <v>木</v>
      </c>
      <c r="L12" s="3" t="str">
        <f>CHOOSE(MATCH(K12, {"月","火","水","木","金","土","日"}, 0), "火", "水", "木", "金", "土", "日", "月")</f>
        <v>金</v>
      </c>
      <c r="M12" s="3" t="str">
        <f>CHOOSE(MATCH(L12, {"月","火","水","木","金","土","日"}, 0), "火", "水", "木", "金", "土", "日", "月")</f>
        <v>土</v>
      </c>
      <c r="N12" s="3" t="str">
        <f>CHOOSE(MATCH(M12, {"月","火","水","木","金","土","日"}, 0), "火", "水", "木", "金", "土", "日", "月")</f>
        <v>日</v>
      </c>
      <c r="O12" s="3" t="str">
        <f>CHOOSE(MATCH(N12, {"月","火","水","木","金","土","日"}, 0), "火", "水", "木", "金", "土", "日", "月")</f>
        <v>月</v>
      </c>
      <c r="P12" s="3" t="str">
        <f>CHOOSE(MATCH(O12, {"月","火","水","木","金","土","日"}, 0), "火", "水", "木", "金", "土", "日", "月")</f>
        <v>火</v>
      </c>
      <c r="Q12" s="3" t="str">
        <f>CHOOSE(MATCH(P12, {"月","火","水","木","金","土","日"}, 0), "火", "水", "木", "金", "土", "日", "月")</f>
        <v>水</v>
      </c>
      <c r="R12" s="3" t="str">
        <f>CHOOSE(MATCH(Q12, {"月","火","水","木","金","土","日"}, 0), "火", "水", "木", "金", "土", "日", "月")</f>
        <v>木</v>
      </c>
      <c r="S12" s="3" t="str">
        <f>CHOOSE(MATCH(R12, {"月","火","水","木","金","土","日"}, 0), "火", "水", "木", "金", "土", "日", "月")</f>
        <v>金</v>
      </c>
      <c r="T12" s="3" t="str">
        <f>CHOOSE(MATCH(S12, {"月","火","水","木","金","土","日"}, 0), "火", "水", "木", "金", "土", "日", "月")</f>
        <v>土</v>
      </c>
      <c r="U12" s="3" t="str">
        <f>CHOOSE(MATCH(T12, {"月","火","水","木","金","土","日"}, 0), "火", "水", "木", "金", "土", "日", "月")</f>
        <v>日</v>
      </c>
      <c r="V12" s="3" t="str">
        <f>CHOOSE(MATCH(U12, {"月","火","水","木","金","土","日"}, 0), "火", "水", "木", "金", "土", "日", "月")</f>
        <v>月</v>
      </c>
      <c r="W12" s="3" t="str">
        <f>CHOOSE(MATCH(V12, {"月","火","水","木","金","土","日"}, 0), "火", "水", "木", "金", "土", "日", "月")</f>
        <v>火</v>
      </c>
      <c r="X12" s="3" t="str">
        <f>CHOOSE(MATCH(W12, {"月","火","水","木","金","土","日"}, 0), "火", "水", "木", "金", "土", "日", "月")</f>
        <v>水</v>
      </c>
      <c r="Y12" s="3" t="str">
        <f>CHOOSE(MATCH(X12, {"月","火","水","木","金","土","日"}, 0), "火", "水", "木", "金", "土", "日", "月")</f>
        <v>木</v>
      </c>
      <c r="Z12" s="3" t="str">
        <f>CHOOSE(MATCH(Y12, {"月","火","水","木","金","土","日"}, 0), "火", "水", "木", "金", "土", "日", "月")</f>
        <v>金</v>
      </c>
      <c r="AA12" s="3" t="str">
        <f>CHOOSE(MATCH(Z12, {"月","火","水","木","金","土","日"}, 0), "火", "水", "木", "金", "土", "日", "月")</f>
        <v>土</v>
      </c>
      <c r="AB12" s="3" t="str">
        <f>CHOOSE(MATCH(AA12, {"月","火","水","木","金","土","日"}, 0), "火", "水", "木", "金", "土", "日", "月")</f>
        <v>日</v>
      </c>
      <c r="AC12" s="3" t="str">
        <f>CHOOSE(MATCH(AB12, {"月","火","水","木","金","土","日"}, 0), "火", "水", "木", "金", "土", "日", "月")</f>
        <v>月</v>
      </c>
      <c r="AD12" s="3" t="str">
        <f>CHOOSE(MATCH(AC12, {"月","火","水","木","金","土","日"}, 0), "火", "水", "木", "金", "土", "日", "月")</f>
        <v>火</v>
      </c>
      <c r="AE12" s="3" t="str">
        <f>CHOOSE(MATCH(AD12, {"月","火","水","木","金","土","日"}, 0), "火", "水", "木", "金", "土", "日", "月")</f>
        <v>水</v>
      </c>
      <c r="AF12" s="3" t="str">
        <f>CHOOSE(MATCH(AE12, {"月","火","水","木","金","土","日"}, 0), "火", "水", "木", "金", "土", "日", "月")</f>
        <v>木</v>
      </c>
      <c r="AG12" s="8" t="str">
        <f>CHOOSE(MATCH(AF12, {"月","火","水","木","金","土","日"}, 0), "火", "水", "木", "金", "土", "日", "月")</f>
        <v>金</v>
      </c>
      <c r="AH12" s="18" t="s">
        <v>1</v>
      </c>
      <c r="AI12" s="19">
        <f>COUNTA(C14:AG14)</f>
        <v>0</v>
      </c>
      <c r="AJ12" s="31" t="s">
        <v>17</v>
      </c>
      <c r="AK12" s="32" t="str" cm="1">
        <f t="array" ref="AK12">IF(
  COUNTIF(J15:P15,"●")=7,
  "対象外",
  IF(
    OR(
      IFERROR(
        COUNTIF(J14:P14,"○")/COUNTBLANK(J15:P15)&gt;=0.285,
        FALSE
      ),
      SUMPRODUCT(
        (J15:P15="") *
        ( (J12:P12="土") + (J12:P12="日") )
      ) &lt;= COUNTIF(J14:P14,"○")
    ),
    "OK",
    "NG"
  )
)</f>
        <v>NG</v>
      </c>
    </row>
    <row r="13" spans="1:37" x14ac:dyDescent="0.4">
      <c r="B13" s="6" t="s">
        <v>20</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9"/>
      <c r="AH13" s="20" t="s">
        <v>2</v>
      </c>
      <c r="AI13" s="21">
        <f>COUNTA(C11:AG11)-COUNTA(C15:AG15)</f>
        <v>31</v>
      </c>
      <c r="AJ13" s="31" t="s">
        <v>18</v>
      </c>
      <c r="AK13" s="32" t="str" cm="1">
        <f t="array" ref="AK13">IF(
  COUNTIF(Q15:W15,"●")=7,
  "対象外",
  IF(
    OR(
      IFERROR(
        COUNTIF(Q14:W14,"○")/COUNTBLANK(Q15:W15)&gt;=0.285,
        FALSE
      ),
      SUMPRODUCT(
        (Q15:W15="") *
        ( (Q12:W12="土") + (Q12:W12="日") )
      ) &lt;= COUNTIF(Q14:W14,"○")
    ),
    "OK",
    "NG"
  )
)</f>
        <v>NG</v>
      </c>
    </row>
    <row r="14" spans="1:37" x14ac:dyDescent="0.4">
      <c r="B14" s="6" t="s">
        <v>6</v>
      </c>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9"/>
      <c r="AH14" s="20" t="s">
        <v>8</v>
      </c>
      <c r="AI14" s="22">
        <f>AI12/AI13</f>
        <v>0</v>
      </c>
      <c r="AJ14" s="31" t="s">
        <v>19</v>
      </c>
      <c r="AK14" s="33" t="str" cm="1">
        <f t="array" ref="AK14">IF(
  COUNTIF(X15:AD15,"●")=7,
  "対象外",
  IF(
    OR(
      IFERROR(
        COUNTIF(X14:AD14,"○")/COUNTBLANK(X15:AD15)&gt;=0.285,
        FALSE
      ),
      SUMPRODUCT(
        (X15:AD15="") *
        ( (X12:AD12="土") + (X12:AD12="日") )
      ) &lt;= COUNTIF(X14:AD14,"○")
    ),
    "OK",
    "NG"
  )
)</f>
        <v>NG</v>
      </c>
    </row>
    <row r="15" spans="1:37" x14ac:dyDescent="0.4">
      <c r="B15" s="7" t="s">
        <v>11</v>
      </c>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10"/>
      <c r="AH15" s="52"/>
      <c r="AI15" s="53"/>
      <c r="AJ15" s="31" t="s">
        <v>21</v>
      </c>
      <c r="AK15" s="33" t="str" cm="1">
        <f t="array" ref="AK15">IF(
  OR(COUNTIF(AE15:AG15,"●")=3,COUNTIF(AE11:AG11,"")=3),
  "対象外",
  IF(
    OR(
      IFERROR(
        COUNTIF(AE14:AG14,"○")/COUNTBLANK(AE15:AG15)&gt;=0.285,
        FALSE
      ),
      SUMPRODUCT(
        (AE15:AG15="") *
        ( (AE12:AG12="土") + (AE12:AG12="日") )
      ) &lt;= COUNTIF(AE14:AG14,"○")
    ),
    "OK",
    "NG"
  )
)</f>
        <v>OK</v>
      </c>
    </row>
    <row r="16" spans="1:37" ht="145.5" customHeight="1" thickBot="1" x14ac:dyDescent="0.45">
      <c r="B16" s="14"/>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6"/>
      <c r="AH16" s="23" t="s">
        <v>31</v>
      </c>
      <c r="AI16" s="24" t="str">
        <f>IF(AI14&gt;0.285,"OK",IF(AI12&gt;=AI11,"OK","NG"))</f>
        <v>NG</v>
      </c>
      <c r="AJ16" s="34" t="s">
        <v>43</v>
      </c>
      <c r="AK16" s="35" t="str">
        <f>IF(COUNTIF(AK11:AK15,"NG")&gt;0,"NG","OK")</f>
        <v>NG</v>
      </c>
    </row>
    <row r="17" spans="2:37" ht="19.5" thickTop="1" x14ac:dyDescent="0.4">
      <c r="B17" s="58" t="s">
        <v>25</v>
      </c>
      <c r="C17" s="3">
        <v>1</v>
      </c>
      <c r="D17" s="3">
        <v>2</v>
      </c>
      <c r="E17" s="3">
        <v>3</v>
      </c>
      <c r="F17" s="3">
        <v>4</v>
      </c>
      <c r="G17" s="3">
        <v>5</v>
      </c>
      <c r="H17" s="3">
        <v>6</v>
      </c>
      <c r="I17" s="3">
        <v>7</v>
      </c>
      <c r="J17" s="3">
        <v>8</v>
      </c>
      <c r="K17" s="3">
        <v>9</v>
      </c>
      <c r="L17" s="3">
        <v>10</v>
      </c>
      <c r="M17" s="3">
        <v>11</v>
      </c>
      <c r="N17" s="3">
        <v>12</v>
      </c>
      <c r="O17" s="3">
        <v>13</v>
      </c>
      <c r="P17" s="3">
        <v>14</v>
      </c>
      <c r="Q17" s="3">
        <v>15</v>
      </c>
      <c r="R17" s="3">
        <v>16</v>
      </c>
      <c r="S17" s="3">
        <v>17</v>
      </c>
      <c r="T17" s="3">
        <v>18</v>
      </c>
      <c r="U17" s="3">
        <v>19</v>
      </c>
      <c r="V17" s="3">
        <v>20</v>
      </c>
      <c r="W17" s="3">
        <v>21</v>
      </c>
      <c r="X17" s="3">
        <v>22</v>
      </c>
      <c r="Y17" s="3">
        <v>23</v>
      </c>
      <c r="Z17" s="3">
        <v>24</v>
      </c>
      <c r="AA17" s="3">
        <v>25</v>
      </c>
      <c r="AB17" s="3">
        <v>26</v>
      </c>
      <c r="AC17" s="3">
        <v>27</v>
      </c>
      <c r="AD17" s="3">
        <v>28</v>
      </c>
      <c r="AE17" s="3"/>
      <c r="AF17" s="3"/>
      <c r="AG17" s="8"/>
      <c r="AH17" s="16" t="s">
        <v>23</v>
      </c>
      <c r="AI17" s="17">
        <f>COUNTIFS(C18:AG18,"土",C21:AG21,"")+COUNTIFS(C18:AG18,"日",C21:AG21,"")</f>
        <v>8</v>
      </c>
      <c r="AJ17" s="29" t="s">
        <v>16</v>
      </c>
      <c r="AK17" s="30" t="str" cm="1">
        <f t="array" ref="AK17">IF(
  COUNTIF(C21:I21,"●")=7,
  "対象外",
  IF(
    OR(
      IFERROR(
        COUNTIF(C20:I20,"○")/COUNTBLANK(C21:I21)&gt;=0.285,
        FALSE
      ),
      SUMPRODUCT(
        (C21:I21="") *
        ( (C18:I18="土") + (C18:I18="日") )
      ) &lt;= COUNTIF(C20:I20,"○")
    ),
    "OK",
    "NG"
  )
)</f>
        <v>NG</v>
      </c>
    </row>
    <row r="18" spans="2:37" x14ac:dyDescent="0.4">
      <c r="B18" s="58"/>
      <c r="C18" s="3" t="s">
        <v>5</v>
      </c>
      <c r="D18" s="3" t="str">
        <f>CHOOSE(MATCH(C18, {"月","火","水","木","金","土","日"}, 0), "火", "水", "木", "金", "土", "日", "月")</f>
        <v>日</v>
      </c>
      <c r="E18" s="3" t="str">
        <f>CHOOSE(MATCH(D18, {"月","火","水","木","金","土","日"}, 0), "火", "水", "木", "金", "土", "日", "月")</f>
        <v>月</v>
      </c>
      <c r="F18" s="3" t="str">
        <f>CHOOSE(MATCH(E18, {"月","火","水","木","金","土","日"}, 0), "火", "水", "木", "金", "土", "日", "月")</f>
        <v>火</v>
      </c>
      <c r="G18" s="3" t="str">
        <f>CHOOSE(MATCH(F18, {"月","火","水","木","金","土","日"}, 0), "火", "水", "木", "金", "土", "日", "月")</f>
        <v>水</v>
      </c>
      <c r="H18" s="3" t="str">
        <f>CHOOSE(MATCH(G18, {"月","火","水","木","金","土","日"}, 0), "火", "水", "木", "金", "土", "日", "月")</f>
        <v>木</v>
      </c>
      <c r="I18" s="3" t="str">
        <f>CHOOSE(MATCH(H18, {"月","火","水","木","金","土","日"}, 0), "火", "水", "木", "金", "土", "日", "月")</f>
        <v>金</v>
      </c>
      <c r="J18" s="3" t="str">
        <f>CHOOSE(MATCH(I18, {"月","火","水","木","金","土","日"}, 0), "火", "水", "木", "金", "土", "日", "月")</f>
        <v>土</v>
      </c>
      <c r="K18" s="3" t="str">
        <f>CHOOSE(MATCH(J18, {"月","火","水","木","金","土","日"}, 0), "火", "水", "木", "金", "土", "日", "月")</f>
        <v>日</v>
      </c>
      <c r="L18" s="3" t="str">
        <f>CHOOSE(MATCH(K18, {"月","火","水","木","金","土","日"}, 0), "火", "水", "木", "金", "土", "日", "月")</f>
        <v>月</v>
      </c>
      <c r="M18" s="3" t="str">
        <f>CHOOSE(MATCH(L18, {"月","火","水","木","金","土","日"}, 0), "火", "水", "木", "金", "土", "日", "月")</f>
        <v>火</v>
      </c>
      <c r="N18" s="3" t="str">
        <f>CHOOSE(MATCH(M18, {"月","火","水","木","金","土","日"}, 0), "火", "水", "木", "金", "土", "日", "月")</f>
        <v>水</v>
      </c>
      <c r="O18" s="3" t="str">
        <f>CHOOSE(MATCH(N18, {"月","火","水","木","金","土","日"}, 0), "火", "水", "木", "金", "土", "日", "月")</f>
        <v>木</v>
      </c>
      <c r="P18" s="3" t="str">
        <f>CHOOSE(MATCH(O18, {"月","火","水","木","金","土","日"}, 0), "火", "水", "木", "金", "土", "日", "月")</f>
        <v>金</v>
      </c>
      <c r="Q18" s="3" t="str">
        <f>CHOOSE(MATCH(P18, {"月","火","水","木","金","土","日"}, 0), "火", "水", "木", "金", "土", "日", "月")</f>
        <v>土</v>
      </c>
      <c r="R18" s="3" t="str">
        <f>CHOOSE(MATCH(Q18, {"月","火","水","木","金","土","日"}, 0), "火", "水", "木", "金", "土", "日", "月")</f>
        <v>日</v>
      </c>
      <c r="S18" s="3" t="str">
        <f>CHOOSE(MATCH(R18, {"月","火","水","木","金","土","日"}, 0), "火", "水", "木", "金", "土", "日", "月")</f>
        <v>月</v>
      </c>
      <c r="T18" s="3" t="str">
        <f>CHOOSE(MATCH(S18, {"月","火","水","木","金","土","日"}, 0), "火", "水", "木", "金", "土", "日", "月")</f>
        <v>火</v>
      </c>
      <c r="U18" s="3" t="str">
        <f>CHOOSE(MATCH(T18, {"月","火","水","木","金","土","日"}, 0), "火", "水", "木", "金", "土", "日", "月")</f>
        <v>水</v>
      </c>
      <c r="V18" s="3" t="str">
        <f>CHOOSE(MATCH(U18, {"月","火","水","木","金","土","日"}, 0), "火", "水", "木", "金", "土", "日", "月")</f>
        <v>木</v>
      </c>
      <c r="W18" s="3" t="str">
        <f>CHOOSE(MATCH(V18, {"月","火","水","木","金","土","日"}, 0), "火", "水", "木", "金", "土", "日", "月")</f>
        <v>金</v>
      </c>
      <c r="X18" s="3" t="str">
        <f>CHOOSE(MATCH(W18, {"月","火","水","木","金","土","日"}, 0), "火", "水", "木", "金", "土", "日", "月")</f>
        <v>土</v>
      </c>
      <c r="Y18" s="3" t="str">
        <f>CHOOSE(MATCH(X18, {"月","火","水","木","金","土","日"}, 0), "火", "水", "木", "金", "土", "日", "月")</f>
        <v>日</v>
      </c>
      <c r="Z18" s="3" t="str">
        <f>CHOOSE(MATCH(Y18, {"月","火","水","木","金","土","日"}, 0), "火", "水", "木", "金", "土", "日", "月")</f>
        <v>月</v>
      </c>
      <c r="AA18" s="3" t="str">
        <f>CHOOSE(MATCH(Z18, {"月","火","水","木","金","土","日"}, 0), "火", "水", "木", "金", "土", "日", "月")</f>
        <v>火</v>
      </c>
      <c r="AB18" s="3" t="str">
        <f>CHOOSE(MATCH(AA18, {"月","火","水","木","金","土","日"}, 0), "火", "水", "木", "金", "土", "日", "月")</f>
        <v>水</v>
      </c>
      <c r="AC18" s="3" t="str">
        <f>CHOOSE(MATCH(AB18, {"月","火","水","木","金","土","日"}, 0), "火", "水", "木", "金", "土", "日", "月")</f>
        <v>木</v>
      </c>
      <c r="AD18" s="3" t="str">
        <f>CHOOSE(MATCH(AC18, {"月","火","水","木","金","土","日"}, 0), "火", "水", "木", "金", "土", "日", "月")</f>
        <v>金</v>
      </c>
      <c r="AE18" s="3"/>
      <c r="AF18" s="3"/>
      <c r="AG18" s="8"/>
      <c r="AH18" s="18" t="s">
        <v>1</v>
      </c>
      <c r="AI18" s="19">
        <f>COUNTA(C20:AG20)</f>
        <v>0</v>
      </c>
      <c r="AJ18" s="31" t="s">
        <v>17</v>
      </c>
      <c r="AK18" s="32" t="str" cm="1">
        <f t="array" ref="AK18">IF(
  COUNTIF(J21:P21,"●")=7,
  "対象外",
  IF(
    OR(
      IFERROR(
        COUNTIF(J20:P20,"○")/COUNTBLANK(J21:P21)&gt;=0.285,
        FALSE
      ),
      SUMPRODUCT(
        (J21:P21="") *
        ( (J18:P18="土") + (J18:P18="日") )
      ) &lt;= COUNTIF(J20:P20,"○")
    ),
    "OK",
    "NG"
  )
)</f>
        <v>NG</v>
      </c>
    </row>
    <row r="19" spans="2:37" x14ac:dyDescent="0.4">
      <c r="B19" s="6" t="s">
        <v>20</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9"/>
      <c r="AH19" s="20" t="s">
        <v>2</v>
      </c>
      <c r="AI19" s="21">
        <f>COUNTA(C17:AG17)-COUNTA(C21:AG21)</f>
        <v>28</v>
      </c>
      <c r="AJ19" s="31" t="s">
        <v>18</v>
      </c>
      <c r="AK19" s="32" t="str" cm="1">
        <f t="array" ref="AK19">IF(
  COUNTIF(Q21:W21,"●")=7,
  "対象外",
  IF(
    OR(
      IFERROR(
        COUNTIF(Q20:W20,"○")/COUNTBLANK(Q21:W21)&gt;=0.285,
        FALSE
      ),
      SUMPRODUCT(
        (Q21:W21="") *
        ( (Q18:W18="土") + (Q18:W18="日") )
      ) &lt;= COUNTIF(Q20:W20,"○")
    ),
    "OK",
    "NG"
  )
)</f>
        <v>NG</v>
      </c>
    </row>
    <row r="20" spans="2:37" x14ac:dyDescent="0.4">
      <c r="B20" s="6" t="s">
        <v>6</v>
      </c>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9"/>
      <c r="AH20" s="20" t="s">
        <v>8</v>
      </c>
      <c r="AI20" s="22">
        <f>AI18/AI19</f>
        <v>0</v>
      </c>
      <c r="AJ20" s="31" t="s">
        <v>19</v>
      </c>
      <c r="AK20" s="33" t="str" cm="1">
        <f t="array" ref="AK20">IF(
  COUNTIF(X21:AD21,"●")=7,
  "対象外",
  IF(
    OR(
      IFERROR(
        COUNTIF(X20:AD20,"○")/COUNTBLANK(X21:AD21)&gt;=0.285,
        FALSE
      ),
      SUMPRODUCT(
        (X21:AD21="") *
        ( (X18:AD18="土") + (X18:AD18="日") )
      ) &lt;= COUNTIF(X20:AD20,"○")
    ),
    "OK",
    "NG"
  )
)</f>
        <v>NG</v>
      </c>
    </row>
    <row r="21" spans="2:37" x14ac:dyDescent="0.4">
      <c r="B21" s="7" t="s">
        <v>11</v>
      </c>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10"/>
      <c r="AH21" s="52"/>
      <c r="AI21" s="53"/>
      <c r="AJ21" s="31" t="s">
        <v>21</v>
      </c>
      <c r="AK21" s="33" t="str" cm="1">
        <f t="array" ref="AK21">IF(
  OR(COUNTIF(AE21:AG21,"●")=3,COUNTIF(AE17:AG17,"")=3),
  "対象外",
  IF(
    OR(
      IFERROR(
        COUNTIF(AE20:AG20,"○")/COUNTBLANK(AE21:AG21)&gt;=0.285,
        FALSE
      ),
      SUMPRODUCT(
        (AE21:AG21="") *
        ( (AE18:AG18="土") + (AE18:AG18="日") )
      ) &lt;= COUNTIF(AE20:AG20,"○")
    ),
    "OK",
    "NG"
  )
)</f>
        <v>対象外</v>
      </c>
    </row>
    <row r="22" spans="2:37" ht="145.5" customHeight="1" thickBot="1" x14ac:dyDescent="0.45">
      <c r="B22" s="14"/>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6"/>
      <c r="AH22" s="23" t="s">
        <v>31</v>
      </c>
      <c r="AI22" s="24" t="str">
        <f>IF(AI20&gt;0.285,"OK",IF(AI18&gt;=AI17,"OK","NG"))</f>
        <v>NG</v>
      </c>
      <c r="AJ22" s="34" t="s">
        <v>43</v>
      </c>
      <c r="AK22" s="35" t="str">
        <f>IF(COUNTIF(AK17:AK21,"NG")&gt;0,"NG","OK")</f>
        <v>NG</v>
      </c>
    </row>
    <row r="23" spans="2:37" ht="19.5" thickTop="1" x14ac:dyDescent="0.4">
      <c r="B23" s="58" t="s">
        <v>26</v>
      </c>
      <c r="C23" s="3">
        <v>1</v>
      </c>
      <c r="D23" s="3">
        <v>2</v>
      </c>
      <c r="E23" s="3">
        <v>3</v>
      </c>
      <c r="F23" s="3">
        <v>4</v>
      </c>
      <c r="G23" s="3">
        <v>5</v>
      </c>
      <c r="H23" s="3">
        <v>6</v>
      </c>
      <c r="I23" s="3">
        <v>7</v>
      </c>
      <c r="J23" s="3">
        <v>8</v>
      </c>
      <c r="K23" s="3">
        <v>9</v>
      </c>
      <c r="L23" s="3">
        <v>10</v>
      </c>
      <c r="M23" s="3">
        <v>11</v>
      </c>
      <c r="N23" s="3">
        <v>12</v>
      </c>
      <c r="O23" s="3">
        <v>13</v>
      </c>
      <c r="P23" s="3">
        <v>14</v>
      </c>
      <c r="Q23" s="3">
        <v>15</v>
      </c>
      <c r="R23" s="3">
        <v>16</v>
      </c>
      <c r="S23" s="3">
        <v>17</v>
      </c>
      <c r="T23" s="3">
        <v>18</v>
      </c>
      <c r="U23" s="3">
        <v>19</v>
      </c>
      <c r="V23" s="3">
        <v>20</v>
      </c>
      <c r="W23" s="3">
        <v>21</v>
      </c>
      <c r="X23" s="3">
        <v>22</v>
      </c>
      <c r="Y23" s="3">
        <v>23</v>
      </c>
      <c r="Z23" s="3">
        <v>24</v>
      </c>
      <c r="AA23" s="3">
        <v>25</v>
      </c>
      <c r="AB23" s="3">
        <v>26</v>
      </c>
      <c r="AC23" s="3">
        <v>27</v>
      </c>
      <c r="AD23" s="3">
        <v>28</v>
      </c>
      <c r="AE23" s="3">
        <v>29</v>
      </c>
      <c r="AF23" s="3">
        <v>30</v>
      </c>
      <c r="AG23" s="8">
        <v>31</v>
      </c>
      <c r="AH23" s="16" t="s">
        <v>23</v>
      </c>
      <c r="AI23" s="17">
        <f>COUNTIFS(C24:AG24,"土",C27:AG27,"")+COUNTIFS(C24:AG24,"日",C27:AG27,"")</f>
        <v>10</v>
      </c>
      <c r="AJ23" s="29" t="s">
        <v>16</v>
      </c>
      <c r="AK23" s="30" t="str" cm="1">
        <f t="array" ref="AK23">IF(
  COUNTIF(C27:I27,"●")=7,
  "対象外",
  IF(
    OR(
      IFERROR(
        COUNTIF(C26:I26,"○")/COUNTBLANK(C27:I27)&gt;=0.285,
        FALSE
      ),
      SUMPRODUCT(
        (C27:I27="") *
        ( (C24:I24="土") + (C24:I24="日") )
      ) &lt;= COUNTIF(C26:I26,"○")
    ),
    "OK",
    "NG"
  )
)</f>
        <v>NG</v>
      </c>
    </row>
    <row r="24" spans="2:37" x14ac:dyDescent="0.4">
      <c r="B24" s="58"/>
      <c r="C24" s="3" t="s">
        <v>5</v>
      </c>
      <c r="D24" s="3" t="str">
        <f>CHOOSE(MATCH(C24, {"月","火","水","木","金","土","日"}, 0), "火", "水", "木", "金", "土", "日", "月")</f>
        <v>日</v>
      </c>
      <c r="E24" s="3" t="str">
        <f>CHOOSE(MATCH(D24, {"月","火","水","木","金","土","日"}, 0), "火", "水", "木", "金", "土", "日", "月")</f>
        <v>月</v>
      </c>
      <c r="F24" s="3" t="str">
        <f>CHOOSE(MATCH(E24, {"月","火","水","木","金","土","日"}, 0), "火", "水", "木", "金", "土", "日", "月")</f>
        <v>火</v>
      </c>
      <c r="G24" s="3" t="str">
        <f>CHOOSE(MATCH(F24, {"月","火","水","木","金","土","日"}, 0), "火", "水", "木", "金", "土", "日", "月")</f>
        <v>水</v>
      </c>
      <c r="H24" s="3" t="str">
        <f>CHOOSE(MATCH(G24, {"月","火","水","木","金","土","日"}, 0), "火", "水", "木", "金", "土", "日", "月")</f>
        <v>木</v>
      </c>
      <c r="I24" s="3" t="str">
        <f>CHOOSE(MATCH(H24, {"月","火","水","木","金","土","日"}, 0), "火", "水", "木", "金", "土", "日", "月")</f>
        <v>金</v>
      </c>
      <c r="J24" s="3" t="str">
        <f>CHOOSE(MATCH(I24, {"月","火","水","木","金","土","日"}, 0), "火", "水", "木", "金", "土", "日", "月")</f>
        <v>土</v>
      </c>
      <c r="K24" s="3" t="str">
        <f>CHOOSE(MATCH(J24, {"月","火","水","木","金","土","日"}, 0), "火", "水", "木", "金", "土", "日", "月")</f>
        <v>日</v>
      </c>
      <c r="L24" s="3" t="str">
        <f>CHOOSE(MATCH(K24, {"月","火","水","木","金","土","日"}, 0), "火", "水", "木", "金", "土", "日", "月")</f>
        <v>月</v>
      </c>
      <c r="M24" s="3" t="str">
        <f>CHOOSE(MATCH(L24, {"月","火","水","木","金","土","日"}, 0), "火", "水", "木", "金", "土", "日", "月")</f>
        <v>火</v>
      </c>
      <c r="N24" s="3" t="str">
        <f>CHOOSE(MATCH(M24, {"月","火","水","木","金","土","日"}, 0), "火", "水", "木", "金", "土", "日", "月")</f>
        <v>水</v>
      </c>
      <c r="O24" s="3" t="str">
        <f>CHOOSE(MATCH(N24, {"月","火","水","木","金","土","日"}, 0), "火", "水", "木", "金", "土", "日", "月")</f>
        <v>木</v>
      </c>
      <c r="P24" s="3" t="str">
        <f>CHOOSE(MATCH(O24, {"月","火","水","木","金","土","日"}, 0), "火", "水", "木", "金", "土", "日", "月")</f>
        <v>金</v>
      </c>
      <c r="Q24" s="3" t="str">
        <f>CHOOSE(MATCH(P24, {"月","火","水","木","金","土","日"}, 0), "火", "水", "木", "金", "土", "日", "月")</f>
        <v>土</v>
      </c>
      <c r="R24" s="3" t="str">
        <f>CHOOSE(MATCH(Q24, {"月","火","水","木","金","土","日"}, 0), "火", "水", "木", "金", "土", "日", "月")</f>
        <v>日</v>
      </c>
      <c r="S24" s="3" t="str">
        <f>CHOOSE(MATCH(R24, {"月","火","水","木","金","土","日"}, 0), "火", "水", "木", "金", "土", "日", "月")</f>
        <v>月</v>
      </c>
      <c r="T24" s="3" t="str">
        <f>CHOOSE(MATCH(S24, {"月","火","水","木","金","土","日"}, 0), "火", "水", "木", "金", "土", "日", "月")</f>
        <v>火</v>
      </c>
      <c r="U24" s="3" t="str">
        <f>CHOOSE(MATCH(T24, {"月","火","水","木","金","土","日"}, 0), "火", "水", "木", "金", "土", "日", "月")</f>
        <v>水</v>
      </c>
      <c r="V24" s="3" t="str">
        <f>CHOOSE(MATCH(U24, {"月","火","水","木","金","土","日"}, 0), "火", "水", "木", "金", "土", "日", "月")</f>
        <v>木</v>
      </c>
      <c r="W24" s="3" t="str">
        <f>CHOOSE(MATCH(V24, {"月","火","水","木","金","土","日"}, 0), "火", "水", "木", "金", "土", "日", "月")</f>
        <v>金</v>
      </c>
      <c r="X24" s="3" t="str">
        <f>CHOOSE(MATCH(W24, {"月","火","水","木","金","土","日"}, 0), "火", "水", "木", "金", "土", "日", "月")</f>
        <v>土</v>
      </c>
      <c r="Y24" s="3" t="str">
        <f>CHOOSE(MATCH(X24, {"月","火","水","木","金","土","日"}, 0), "火", "水", "木", "金", "土", "日", "月")</f>
        <v>日</v>
      </c>
      <c r="Z24" s="3" t="str">
        <f>CHOOSE(MATCH(Y24, {"月","火","水","木","金","土","日"}, 0), "火", "水", "木", "金", "土", "日", "月")</f>
        <v>月</v>
      </c>
      <c r="AA24" s="3" t="str">
        <f>CHOOSE(MATCH(Z24, {"月","火","水","木","金","土","日"}, 0), "火", "水", "木", "金", "土", "日", "月")</f>
        <v>火</v>
      </c>
      <c r="AB24" s="3" t="str">
        <f>CHOOSE(MATCH(AA24, {"月","火","水","木","金","土","日"}, 0), "火", "水", "木", "金", "土", "日", "月")</f>
        <v>水</v>
      </c>
      <c r="AC24" s="3" t="str">
        <f>CHOOSE(MATCH(AB24, {"月","火","水","木","金","土","日"}, 0), "火", "水", "木", "金", "土", "日", "月")</f>
        <v>木</v>
      </c>
      <c r="AD24" s="3" t="str">
        <f>CHOOSE(MATCH(AC24, {"月","火","水","木","金","土","日"}, 0), "火", "水", "木", "金", "土", "日", "月")</f>
        <v>金</v>
      </c>
      <c r="AE24" s="3" t="str">
        <f>CHOOSE(MATCH(AD24, {"月","火","水","木","金","土","日"}, 0), "火", "水", "木", "金", "土", "日", "月")</f>
        <v>土</v>
      </c>
      <c r="AF24" s="3" t="str">
        <f>CHOOSE(MATCH(AE24, {"月","火","水","木","金","土","日"}, 0), "火", "水", "木", "金", "土", "日", "月")</f>
        <v>日</v>
      </c>
      <c r="AG24" s="8" t="str">
        <f>CHOOSE(MATCH(AF24, {"月","火","水","木","金","土","日"}, 0), "火", "水", "木", "金", "土", "日", "月")</f>
        <v>月</v>
      </c>
      <c r="AH24" s="18" t="s">
        <v>1</v>
      </c>
      <c r="AI24" s="19">
        <f>COUNTA(C26:AG26)</f>
        <v>0</v>
      </c>
      <c r="AJ24" s="31" t="s">
        <v>17</v>
      </c>
      <c r="AK24" s="32" t="str" cm="1">
        <f t="array" ref="AK24">IF(
  COUNTIF(J27:P27,"●")=7,
  "対象外",
  IF(
    OR(
      IFERROR(
        COUNTIF(J26:P26,"○")/COUNTBLANK(J27:P27)&gt;=0.285,
        FALSE
      ),
      SUMPRODUCT(
        (J27:P27="") *
        ( (J24:P24="土") + (J24:P24="日") )
      ) &lt;= COUNTIF(J26:P26,"○")
    ),
    "OK",
    "NG"
  )
)</f>
        <v>NG</v>
      </c>
    </row>
    <row r="25" spans="2:37" x14ac:dyDescent="0.4">
      <c r="B25" s="6" t="s">
        <v>20</v>
      </c>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9"/>
      <c r="AH25" s="20" t="s">
        <v>2</v>
      </c>
      <c r="AI25" s="21">
        <f>COUNTA(C23:AG23)-COUNTA(C27:AG27)</f>
        <v>31</v>
      </c>
      <c r="AJ25" s="31" t="s">
        <v>18</v>
      </c>
      <c r="AK25" s="32" t="str" cm="1">
        <f t="array" ref="AK25">IF(
  COUNTIF(Q27:W27,"●")=7,
  "対象外",
  IF(
    OR(
      IFERROR(
        COUNTIF(Q26:W26,"○")/COUNTBLANK(Q27:W27)&gt;=0.285,
        FALSE
      ),
      SUMPRODUCT(
        (Q27:W27="") *
        ( (Q24:W24="土") + (Q24:W24="日") )
      ) &lt;= COUNTIF(Q26:W26,"○")
    ),
    "OK",
    "NG"
  )
)</f>
        <v>NG</v>
      </c>
    </row>
    <row r="26" spans="2:37" x14ac:dyDescent="0.4">
      <c r="B26" s="6" t="s">
        <v>6</v>
      </c>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9"/>
      <c r="AH26" s="20" t="s">
        <v>8</v>
      </c>
      <c r="AI26" s="22">
        <f>AI24/AI25</f>
        <v>0</v>
      </c>
      <c r="AJ26" s="31" t="s">
        <v>19</v>
      </c>
      <c r="AK26" s="33" t="str" cm="1">
        <f t="array" ref="AK26">IF(
  COUNTIF(X27:AD27,"●")=7,
  "対象外",
  IF(
    OR(
      IFERROR(
        COUNTIF(X26:AD26,"○")/COUNTBLANK(X27:AD27)&gt;=0.285,
        FALSE
      ),
      SUMPRODUCT(
        (X27:AD27="") *
        ( (X24:AD24="土") + (X24:AD24="日") )
      ) &lt;= COUNTIF(X26:AD26,"○")
    ),
    "OK",
    "NG"
  )
)</f>
        <v>NG</v>
      </c>
    </row>
    <row r="27" spans="2:37" x14ac:dyDescent="0.4">
      <c r="B27" s="7" t="s">
        <v>11</v>
      </c>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10"/>
      <c r="AH27" s="52"/>
      <c r="AI27" s="53"/>
      <c r="AJ27" s="31" t="s">
        <v>21</v>
      </c>
      <c r="AK27" s="33" t="str" cm="1">
        <f t="array" ref="AK27">IF(
  OR(COUNTIF(AE27:AG27,"●")=3,COUNTIF(AE23:AG23,"")=3),
  "対象外",
  IF(
    OR(
      IFERROR(
        COUNTIF(AE26:AG26,"○")/COUNTBLANK(AE27:AG27)&gt;=0.285,
        FALSE
      ),
      SUMPRODUCT(
        (AE27:AG27="") *
        ( (AE24:AG24="土") + (AE24:AG24="日") )
      ) &lt;= COUNTIF(AE26:AG26,"○")
    ),
    "OK",
    "NG"
  )
)</f>
        <v>NG</v>
      </c>
    </row>
    <row r="28" spans="2:37" ht="145.5" customHeight="1" thickBot="1" x14ac:dyDescent="0.45">
      <c r="B28" s="14"/>
      <c r="C28" s="25"/>
      <c r="D28" s="25"/>
      <c r="E28" s="25"/>
      <c r="F28" s="25"/>
      <c r="G28" s="25"/>
      <c r="H28" s="25"/>
      <c r="I28" s="25"/>
      <c r="J28" s="25"/>
      <c r="K28" s="25"/>
      <c r="L28" s="25"/>
      <c r="M28" s="25"/>
      <c r="N28" s="25"/>
      <c r="O28" s="25"/>
      <c r="P28" s="25"/>
      <c r="Q28" s="25"/>
      <c r="R28" s="25"/>
      <c r="S28" s="25"/>
      <c r="T28" s="25"/>
      <c r="U28" s="25"/>
      <c r="V28" s="25"/>
      <c r="W28" s="25"/>
      <c r="X28" s="25"/>
      <c r="Y28" s="25"/>
      <c r="Z28" s="28"/>
      <c r="AA28" s="25"/>
      <c r="AB28" s="25"/>
      <c r="AC28" s="25"/>
      <c r="AD28" s="25"/>
      <c r="AE28" s="25"/>
      <c r="AF28" s="25"/>
      <c r="AG28" s="26"/>
      <c r="AH28" s="23" t="s">
        <v>31</v>
      </c>
      <c r="AI28" s="24" t="str">
        <f>IF(AI26&gt;0.285,"OK",IF(AI24&gt;=AI23,"OK","NG"))</f>
        <v>NG</v>
      </c>
      <c r="AJ28" s="34" t="s">
        <v>43</v>
      </c>
      <c r="AK28" s="35" t="str">
        <f>IF(COUNTIF(AK23:AK27,"NG")&gt;0,"NG","OK")</f>
        <v>NG</v>
      </c>
    </row>
    <row r="29" spans="2:37" ht="19.5" thickTop="1" x14ac:dyDescent="0.4">
      <c r="B29" s="58" t="s">
        <v>27</v>
      </c>
      <c r="C29" s="3">
        <v>1</v>
      </c>
      <c r="D29" s="3">
        <v>2</v>
      </c>
      <c r="E29" s="3">
        <v>3</v>
      </c>
      <c r="F29" s="3">
        <v>4</v>
      </c>
      <c r="G29" s="3">
        <v>5</v>
      </c>
      <c r="H29" s="3">
        <v>6</v>
      </c>
      <c r="I29" s="3">
        <v>7</v>
      </c>
      <c r="J29" s="3">
        <v>8</v>
      </c>
      <c r="K29" s="3">
        <v>9</v>
      </c>
      <c r="L29" s="3">
        <v>10</v>
      </c>
      <c r="M29" s="3">
        <v>11</v>
      </c>
      <c r="N29" s="3">
        <v>12</v>
      </c>
      <c r="O29" s="3">
        <v>13</v>
      </c>
      <c r="P29" s="3">
        <v>14</v>
      </c>
      <c r="Q29" s="3">
        <v>15</v>
      </c>
      <c r="R29" s="3">
        <v>16</v>
      </c>
      <c r="S29" s="3">
        <v>17</v>
      </c>
      <c r="T29" s="3">
        <v>18</v>
      </c>
      <c r="U29" s="3">
        <v>19</v>
      </c>
      <c r="V29" s="3">
        <v>20</v>
      </c>
      <c r="W29" s="3">
        <v>21</v>
      </c>
      <c r="X29" s="3">
        <v>22</v>
      </c>
      <c r="Y29" s="3">
        <v>23</v>
      </c>
      <c r="Z29" s="3">
        <v>24</v>
      </c>
      <c r="AA29" s="3">
        <v>25</v>
      </c>
      <c r="AB29" s="3">
        <v>26</v>
      </c>
      <c r="AC29" s="3">
        <v>27</v>
      </c>
      <c r="AD29" s="3">
        <v>28</v>
      </c>
      <c r="AE29" s="3">
        <v>29</v>
      </c>
      <c r="AF29" s="3">
        <v>30</v>
      </c>
      <c r="AG29" s="8"/>
      <c r="AH29" s="16" t="s">
        <v>23</v>
      </c>
      <c r="AI29" s="17">
        <f>COUNTIFS(C30:AG30,"土",C33:AG33,"")+COUNTIFS(C30:AG30,"日",C33:AG33,"")</f>
        <v>8</v>
      </c>
      <c r="AJ29" s="29" t="s">
        <v>16</v>
      </c>
      <c r="AK29" s="30" t="str" cm="1">
        <f t="array" ref="AK29">IF(
  COUNTIF(C33:I33,"●")=7,
  "対象外",
  IF(
    OR(
      IFERROR(
        COUNTIF(C32:I32,"○")/COUNTBLANK(C33:I33)&gt;=0.285,
        FALSE
      ),
      SUMPRODUCT(
        (C33:I33="") *
        ( (C30:I30="土") + (C30:I30="日") )
      ) &lt;= COUNTIF(C32:I32,"○")
    ),
    "OK",
    "NG"
  )
)</f>
        <v>NG</v>
      </c>
    </row>
    <row r="30" spans="2:37" x14ac:dyDescent="0.4">
      <c r="B30" s="58"/>
      <c r="C30" s="3" t="s">
        <v>29</v>
      </c>
      <c r="D30" s="3" t="str">
        <f>CHOOSE(MATCH(C30, {"月","火","水","木","金","土","日"}, 0), "火", "水", "木", "金", "土", "日", "月")</f>
        <v>水</v>
      </c>
      <c r="E30" s="3" t="str">
        <f>CHOOSE(MATCH(D30, {"月","火","水","木","金","土","日"}, 0), "火", "水", "木", "金", "土", "日", "月")</f>
        <v>木</v>
      </c>
      <c r="F30" s="3" t="str">
        <f>CHOOSE(MATCH(E30, {"月","火","水","木","金","土","日"}, 0), "火", "水", "木", "金", "土", "日", "月")</f>
        <v>金</v>
      </c>
      <c r="G30" s="3" t="str">
        <f>CHOOSE(MATCH(F30, {"月","火","水","木","金","土","日"}, 0), "火", "水", "木", "金", "土", "日", "月")</f>
        <v>土</v>
      </c>
      <c r="H30" s="3" t="str">
        <f>CHOOSE(MATCH(G30, {"月","火","水","木","金","土","日"}, 0), "火", "水", "木", "金", "土", "日", "月")</f>
        <v>日</v>
      </c>
      <c r="I30" s="3" t="str">
        <f>CHOOSE(MATCH(H30, {"月","火","水","木","金","土","日"}, 0), "火", "水", "木", "金", "土", "日", "月")</f>
        <v>月</v>
      </c>
      <c r="J30" s="3" t="str">
        <f>CHOOSE(MATCH(I30, {"月","火","水","木","金","土","日"}, 0), "火", "水", "木", "金", "土", "日", "月")</f>
        <v>火</v>
      </c>
      <c r="K30" s="3" t="str">
        <f>CHOOSE(MATCH(J30, {"月","火","水","木","金","土","日"}, 0), "火", "水", "木", "金", "土", "日", "月")</f>
        <v>水</v>
      </c>
      <c r="L30" s="3" t="str">
        <f>CHOOSE(MATCH(K30, {"月","火","水","木","金","土","日"}, 0), "火", "水", "木", "金", "土", "日", "月")</f>
        <v>木</v>
      </c>
      <c r="M30" s="3" t="str">
        <f>CHOOSE(MATCH(L30, {"月","火","水","木","金","土","日"}, 0), "火", "水", "木", "金", "土", "日", "月")</f>
        <v>金</v>
      </c>
      <c r="N30" s="3" t="str">
        <f>CHOOSE(MATCH(M30, {"月","火","水","木","金","土","日"}, 0), "火", "水", "木", "金", "土", "日", "月")</f>
        <v>土</v>
      </c>
      <c r="O30" s="3" t="str">
        <f>CHOOSE(MATCH(N30, {"月","火","水","木","金","土","日"}, 0), "火", "水", "木", "金", "土", "日", "月")</f>
        <v>日</v>
      </c>
      <c r="P30" s="3" t="str">
        <f>CHOOSE(MATCH(O30, {"月","火","水","木","金","土","日"}, 0), "火", "水", "木", "金", "土", "日", "月")</f>
        <v>月</v>
      </c>
      <c r="Q30" s="3" t="str">
        <f>CHOOSE(MATCH(P30, {"月","火","水","木","金","土","日"}, 0), "火", "水", "木", "金", "土", "日", "月")</f>
        <v>火</v>
      </c>
      <c r="R30" s="3" t="str">
        <f>CHOOSE(MATCH(Q30, {"月","火","水","木","金","土","日"}, 0), "火", "水", "木", "金", "土", "日", "月")</f>
        <v>水</v>
      </c>
      <c r="S30" s="3" t="str">
        <f>CHOOSE(MATCH(R30, {"月","火","水","木","金","土","日"}, 0), "火", "水", "木", "金", "土", "日", "月")</f>
        <v>木</v>
      </c>
      <c r="T30" s="3" t="str">
        <f>CHOOSE(MATCH(S30, {"月","火","水","木","金","土","日"}, 0), "火", "水", "木", "金", "土", "日", "月")</f>
        <v>金</v>
      </c>
      <c r="U30" s="3" t="str">
        <f>CHOOSE(MATCH(T30, {"月","火","水","木","金","土","日"}, 0), "火", "水", "木", "金", "土", "日", "月")</f>
        <v>土</v>
      </c>
      <c r="V30" s="3" t="str">
        <f>CHOOSE(MATCH(U30, {"月","火","水","木","金","土","日"}, 0), "火", "水", "木", "金", "土", "日", "月")</f>
        <v>日</v>
      </c>
      <c r="W30" s="3" t="str">
        <f>CHOOSE(MATCH(V30, {"月","火","水","木","金","土","日"}, 0), "火", "水", "木", "金", "土", "日", "月")</f>
        <v>月</v>
      </c>
      <c r="X30" s="3" t="str">
        <f>CHOOSE(MATCH(W30, {"月","火","水","木","金","土","日"}, 0), "火", "水", "木", "金", "土", "日", "月")</f>
        <v>火</v>
      </c>
      <c r="Y30" s="3" t="str">
        <f>CHOOSE(MATCH(X30, {"月","火","水","木","金","土","日"}, 0), "火", "水", "木", "金", "土", "日", "月")</f>
        <v>水</v>
      </c>
      <c r="Z30" s="3" t="str">
        <f>CHOOSE(MATCH(Y30, {"月","火","水","木","金","土","日"}, 0), "火", "水", "木", "金", "土", "日", "月")</f>
        <v>木</v>
      </c>
      <c r="AA30" s="3" t="str">
        <f>CHOOSE(MATCH(Z30, {"月","火","水","木","金","土","日"}, 0), "火", "水", "木", "金", "土", "日", "月")</f>
        <v>金</v>
      </c>
      <c r="AB30" s="3" t="str">
        <f>CHOOSE(MATCH(AA30, {"月","火","水","木","金","土","日"}, 0), "火", "水", "木", "金", "土", "日", "月")</f>
        <v>土</v>
      </c>
      <c r="AC30" s="3" t="str">
        <f>CHOOSE(MATCH(AB30, {"月","火","水","木","金","土","日"}, 0), "火", "水", "木", "金", "土", "日", "月")</f>
        <v>日</v>
      </c>
      <c r="AD30" s="3" t="str">
        <f>CHOOSE(MATCH(AC30, {"月","火","水","木","金","土","日"}, 0), "火", "水", "木", "金", "土", "日", "月")</f>
        <v>月</v>
      </c>
      <c r="AE30" s="3" t="str">
        <f>CHOOSE(MATCH(AD30, {"月","火","水","木","金","土","日"}, 0), "火", "水", "木", "金", "土", "日", "月")</f>
        <v>火</v>
      </c>
      <c r="AF30" s="3" t="str">
        <f>CHOOSE(MATCH(AE30, {"月","火","水","木","金","土","日"}, 0), "火", "水", "木", "金", "土", "日", "月")</f>
        <v>水</v>
      </c>
      <c r="AG30" s="8"/>
      <c r="AH30" s="18" t="s">
        <v>1</v>
      </c>
      <c r="AI30" s="19">
        <f>COUNTA(C32:AG32)</f>
        <v>0</v>
      </c>
      <c r="AJ30" s="31" t="s">
        <v>17</v>
      </c>
      <c r="AK30" s="32" t="str" cm="1">
        <f t="array" ref="AK30">IF(
  COUNTIF(J33:P33,"●")=7,
  "対象外",
  IF(
    OR(
      IFERROR(
        COUNTIF(J32:P32,"○")/COUNTBLANK(J33:P33)&gt;=0.285,
        FALSE
      ),
      SUMPRODUCT(
        (J33:P33="") *
        ( (J30:P30="土") + (J30:P30="日") )
      ) &lt;= COUNTIF(J32:P32,"○")
    ),
    "OK",
    "NG"
  )
)</f>
        <v>NG</v>
      </c>
    </row>
    <row r="31" spans="2:37" x14ac:dyDescent="0.4">
      <c r="B31" s="6" t="s">
        <v>20</v>
      </c>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9"/>
      <c r="AH31" s="20" t="s">
        <v>2</v>
      </c>
      <c r="AI31" s="21">
        <f>COUNTA(C29:AG29)-COUNTA(C33:AG33)</f>
        <v>30</v>
      </c>
      <c r="AJ31" s="31" t="s">
        <v>18</v>
      </c>
      <c r="AK31" s="32" t="str" cm="1">
        <f t="array" ref="AK31">IF(
  COUNTIF(Q33:W33,"●")=7,
  "対象外",
  IF(
    OR(
      IFERROR(
        COUNTIF(Q32:W32,"○")/COUNTBLANK(Q33:W33)&gt;=0.285,
        FALSE
      ),
      SUMPRODUCT(
        (Q33:W33="") *
        ( (Q30:W30="土") + (Q30:W30="日") )
      ) &lt;= COUNTIF(Q32:W32,"○")
    ),
    "OK",
    "NG"
  )
)</f>
        <v>NG</v>
      </c>
    </row>
    <row r="32" spans="2:37" x14ac:dyDescent="0.4">
      <c r="B32" s="6" t="s">
        <v>6</v>
      </c>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9"/>
      <c r="AH32" s="20" t="s">
        <v>8</v>
      </c>
      <c r="AI32" s="22">
        <f>AI30/AI31</f>
        <v>0</v>
      </c>
      <c r="AJ32" s="31" t="s">
        <v>19</v>
      </c>
      <c r="AK32" s="33" t="str" cm="1">
        <f t="array" ref="AK32">IF(
  COUNTIF(X33:AD33,"●")=7,
  "対象外",
  IF(
    OR(
      IFERROR(
        COUNTIF(X32:AD32,"○")/COUNTBLANK(X33:AD33)&gt;=0.285,
        FALSE
      ),
      SUMPRODUCT(
        (X33:AD33="") *
        ( (X30:AD30="土") + (X30:AD30="日") )
      ) &lt;= COUNTIF(X32:AD32,"○")
    ),
    "OK",
    "NG"
  )
)</f>
        <v>NG</v>
      </c>
    </row>
    <row r="33" spans="2:37" x14ac:dyDescent="0.4">
      <c r="B33" s="7" t="s">
        <v>11</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10"/>
      <c r="AH33" s="52"/>
      <c r="AI33" s="53"/>
      <c r="AJ33" s="31" t="s">
        <v>21</v>
      </c>
      <c r="AK33" s="33" t="str" cm="1">
        <f t="array" ref="AK33">IF(
  OR(COUNTIF(AE33:AG33,"●")=3,COUNTIF(AE29:AG29,"")=3),
  "対象外",
  IF(
    OR(
      IFERROR(
        COUNTIF(AE32:AG32,"○")/COUNTBLANK(AE33:AG33)&gt;=0.285,
        FALSE
      ),
      SUMPRODUCT(
        (AE33:AG33="") *
        ( (AE30:AG30="土") + (AE30:AG30="日") )
      ) &lt;= COUNTIF(AE32:AG32,"○")
    ),
    "OK",
    "NG"
  )
)</f>
        <v>OK</v>
      </c>
    </row>
    <row r="34" spans="2:37" ht="145.5" customHeight="1" thickBot="1" x14ac:dyDescent="0.45">
      <c r="B34" s="14"/>
      <c r="C34" s="25"/>
      <c r="D34" s="25"/>
      <c r="E34" s="27"/>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6"/>
      <c r="AH34" s="23" t="s">
        <v>31</v>
      </c>
      <c r="AI34" s="24" t="str">
        <f>IF(AI32&gt;0.285,"OK",IF(AI30&gt;=AI29,"OK","NG"))</f>
        <v>NG</v>
      </c>
      <c r="AJ34" s="34" t="s">
        <v>43</v>
      </c>
      <c r="AK34" s="35" t="str">
        <f>IF(COUNTIF(AK29:AK33,"NG")&gt;0,"NG","OK")</f>
        <v>NG</v>
      </c>
    </row>
    <row r="35" spans="2:37" ht="19.5" thickTop="1" x14ac:dyDescent="0.4">
      <c r="B35" s="58" t="s">
        <v>28</v>
      </c>
      <c r="C35" s="3">
        <v>1</v>
      </c>
      <c r="D35" s="3">
        <v>2</v>
      </c>
      <c r="E35" s="3">
        <v>3</v>
      </c>
      <c r="F35" s="3">
        <v>4</v>
      </c>
      <c r="G35" s="3">
        <v>5</v>
      </c>
      <c r="H35" s="3">
        <v>6</v>
      </c>
      <c r="I35" s="3">
        <v>7</v>
      </c>
      <c r="J35" s="3">
        <v>8</v>
      </c>
      <c r="K35" s="3">
        <v>9</v>
      </c>
      <c r="L35" s="3">
        <v>10</v>
      </c>
      <c r="M35" s="3">
        <v>11</v>
      </c>
      <c r="N35" s="3">
        <v>12</v>
      </c>
      <c r="O35" s="3">
        <v>13</v>
      </c>
      <c r="P35" s="3">
        <v>14</v>
      </c>
      <c r="Q35" s="3">
        <v>15</v>
      </c>
      <c r="R35" s="3">
        <v>16</v>
      </c>
      <c r="S35" s="3">
        <v>17</v>
      </c>
      <c r="T35" s="3">
        <v>18</v>
      </c>
      <c r="U35" s="3">
        <v>19</v>
      </c>
      <c r="V35" s="3">
        <v>20</v>
      </c>
      <c r="W35" s="3">
        <v>21</v>
      </c>
      <c r="X35" s="3">
        <v>22</v>
      </c>
      <c r="Y35" s="3">
        <v>23</v>
      </c>
      <c r="Z35" s="3">
        <v>24</v>
      </c>
      <c r="AA35" s="3">
        <v>25</v>
      </c>
      <c r="AB35" s="3">
        <v>26</v>
      </c>
      <c r="AC35" s="3">
        <v>27</v>
      </c>
      <c r="AD35" s="3">
        <v>28</v>
      </c>
      <c r="AE35" s="3">
        <v>29</v>
      </c>
      <c r="AF35" s="3">
        <v>30</v>
      </c>
      <c r="AG35" s="8">
        <v>31</v>
      </c>
      <c r="AH35" s="16" t="s">
        <v>23</v>
      </c>
      <c r="AI35" s="17">
        <f>COUNTIFS(C36:AG36,"土",C39:AG39,"")+COUNTIFS(C36:AG36,"日",C39:AG39,"")</f>
        <v>9</v>
      </c>
      <c r="AJ35" s="29" t="s">
        <v>16</v>
      </c>
      <c r="AK35" s="30" t="str" cm="1">
        <f t="array" ref="AK35">IF(
  COUNTIF(C39:I39,"●")=7,
  "対象外",
  IF(
    OR(
      IFERROR(
        COUNTIF(C38:I38,"○")/COUNTBLANK(C39:I39)&gt;=0.285,
        FALSE
      ),
      SUMPRODUCT(
        (C39:I39="") *
        ( (C36:I36="土") + (C36:I36="日") )
      ) &lt;= COUNTIF(C38:I38,"○")
    ),
    "OK",
    "NG"
  )
)</f>
        <v>NG</v>
      </c>
    </row>
    <row r="36" spans="2:37" x14ac:dyDescent="0.4">
      <c r="B36" s="58"/>
      <c r="C36" s="3" t="s">
        <v>30</v>
      </c>
      <c r="D36" s="3" t="str">
        <f>CHOOSE(MATCH(C36, {"月","火","水","木","金","土","日"}, 0), "火", "水", "木", "金", "土", "日", "月")</f>
        <v>金</v>
      </c>
      <c r="E36" s="3" t="str">
        <f>CHOOSE(MATCH(D36, {"月","火","水","木","金","土","日"}, 0), "火", "水", "木", "金", "土", "日", "月")</f>
        <v>土</v>
      </c>
      <c r="F36" s="3" t="str">
        <f>CHOOSE(MATCH(E36, {"月","火","水","木","金","土","日"}, 0), "火", "水", "木", "金", "土", "日", "月")</f>
        <v>日</v>
      </c>
      <c r="G36" s="3" t="str">
        <f>CHOOSE(MATCH(F36, {"月","火","水","木","金","土","日"}, 0), "火", "水", "木", "金", "土", "日", "月")</f>
        <v>月</v>
      </c>
      <c r="H36" s="3" t="str">
        <f>CHOOSE(MATCH(G36, {"月","火","水","木","金","土","日"}, 0), "火", "水", "木", "金", "土", "日", "月")</f>
        <v>火</v>
      </c>
      <c r="I36" s="3" t="str">
        <f>CHOOSE(MATCH(H36, {"月","火","水","木","金","土","日"}, 0), "火", "水", "木", "金", "土", "日", "月")</f>
        <v>水</v>
      </c>
      <c r="J36" s="3" t="str">
        <f>CHOOSE(MATCH(I36, {"月","火","水","木","金","土","日"}, 0), "火", "水", "木", "金", "土", "日", "月")</f>
        <v>木</v>
      </c>
      <c r="K36" s="3" t="str">
        <f>CHOOSE(MATCH(J36, {"月","火","水","木","金","土","日"}, 0), "火", "水", "木", "金", "土", "日", "月")</f>
        <v>金</v>
      </c>
      <c r="L36" s="3" t="str">
        <f>CHOOSE(MATCH(K36, {"月","火","水","木","金","土","日"}, 0), "火", "水", "木", "金", "土", "日", "月")</f>
        <v>土</v>
      </c>
      <c r="M36" s="3" t="str">
        <f>CHOOSE(MATCH(L36, {"月","火","水","木","金","土","日"}, 0), "火", "水", "木", "金", "土", "日", "月")</f>
        <v>日</v>
      </c>
      <c r="N36" s="3" t="str">
        <f>CHOOSE(MATCH(M36, {"月","火","水","木","金","土","日"}, 0), "火", "水", "木", "金", "土", "日", "月")</f>
        <v>月</v>
      </c>
      <c r="O36" s="3" t="str">
        <f>CHOOSE(MATCH(N36, {"月","火","水","木","金","土","日"}, 0), "火", "水", "木", "金", "土", "日", "月")</f>
        <v>火</v>
      </c>
      <c r="P36" s="3" t="str">
        <f>CHOOSE(MATCH(O36, {"月","火","水","木","金","土","日"}, 0), "火", "水", "木", "金", "土", "日", "月")</f>
        <v>水</v>
      </c>
      <c r="Q36" s="3" t="str">
        <f>CHOOSE(MATCH(P36, {"月","火","水","木","金","土","日"}, 0), "火", "水", "木", "金", "土", "日", "月")</f>
        <v>木</v>
      </c>
      <c r="R36" s="3" t="str">
        <f>CHOOSE(MATCH(Q36, {"月","火","水","木","金","土","日"}, 0), "火", "水", "木", "金", "土", "日", "月")</f>
        <v>金</v>
      </c>
      <c r="S36" s="3" t="str">
        <f>CHOOSE(MATCH(R36, {"月","火","水","木","金","土","日"}, 0), "火", "水", "木", "金", "土", "日", "月")</f>
        <v>土</v>
      </c>
      <c r="T36" s="3" t="str">
        <f>CHOOSE(MATCH(S36, {"月","火","水","木","金","土","日"}, 0), "火", "水", "木", "金", "土", "日", "月")</f>
        <v>日</v>
      </c>
      <c r="U36" s="3" t="str">
        <f>CHOOSE(MATCH(T36, {"月","火","水","木","金","土","日"}, 0), "火", "水", "木", "金", "土", "日", "月")</f>
        <v>月</v>
      </c>
      <c r="V36" s="3" t="str">
        <f>CHOOSE(MATCH(U36, {"月","火","水","木","金","土","日"}, 0), "火", "水", "木", "金", "土", "日", "月")</f>
        <v>火</v>
      </c>
      <c r="W36" s="3" t="str">
        <f>CHOOSE(MATCH(V36, {"月","火","水","木","金","土","日"}, 0), "火", "水", "木", "金", "土", "日", "月")</f>
        <v>水</v>
      </c>
      <c r="X36" s="3" t="str">
        <f>CHOOSE(MATCH(W36, {"月","火","水","木","金","土","日"}, 0), "火", "水", "木", "金", "土", "日", "月")</f>
        <v>木</v>
      </c>
      <c r="Y36" s="3" t="str">
        <f>CHOOSE(MATCH(X36, {"月","火","水","木","金","土","日"}, 0), "火", "水", "木", "金", "土", "日", "月")</f>
        <v>金</v>
      </c>
      <c r="Z36" s="3" t="str">
        <f>CHOOSE(MATCH(Y36, {"月","火","水","木","金","土","日"}, 0), "火", "水", "木", "金", "土", "日", "月")</f>
        <v>土</v>
      </c>
      <c r="AA36" s="3" t="str">
        <f>CHOOSE(MATCH(Z36, {"月","火","水","木","金","土","日"}, 0), "火", "水", "木", "金", "土", "日", "月")</f>
        <v>日</v>
      </c>
      <c r="AB36" s="3" t="str">
        <f>CHOOSE(MATCH(AA36, {"月","火","水","木","金","土","日"}, 0), "火", "水", "木", "金", "土", "日", "月")</f>
        <v>月</v>
      </c>
      <c r="AC36" s="3" t="str">
        <f>CHOOSE(MATCH(AB36, {"月","火","水","木","金","土","日"}, 0), "火", "水", "木", "金", "土", "日", "月")</f>
        <v>火</v>
      </c>
      <c r="AD36" s="3" t="str">
        <f>CHOOSE(MATCH(AC36, {"月","火","水","木","金","土","日"}, 0), "火", "水", "木", "金", "土", "日", "月")</f>
        <v>水</v>
      </c>
      <c r="AE36" s="3" t="str">
        <f>CHOOSE(MATCH(AD36, {"月","火","水","木","金","土","日"}, 0), "火", "水", "木", "金", "土", "日", "月")</f>
        <v>木</v>
      </c>
      <c r="AF36" s="3" t="str">
        <f>CHOOSE(MATCH(AE36, {"月","火","水","木","金","土","日"}, 0), "火", "水", "木", "金", "土", "日", "月")</f>
        <v>金</v>
      </c>
      <c r="AG36" s="8" t="str">
        <f>CHOOSE(MATCH(AF36, {"月","火","水","木","金","土","日"}, 0), "火", "水", "木", "金", "土", "日", "月")</f>
        <v>土</v>
      </c>
      <c r="AH36" s="18" t="s">
        <v>1</v>
      </c>
      <c r="AI36" s="19">
        <f>COUNTA(C38:AG38)</f>
        <v>0</v>
      </c>
      <c r="AJ36" s="31" t="s">
        <v>17</v>
      </c>
      <c r="AK36" s="32" t="str" cm="1">
        <f t="array" ref="AK36">IF(
  COUNTIF(J39:P39,"●")=7,
  "対象外",
  IF(
    OR(
      IFERROR(
        COUNTIF(J38:P38,"○")/COUNTBLANK(J39:P39)&gt;=0.285,
        FALSE
      ),
      SUMPRODUCT(
        (J39:P39="") *
        ( (J36:P36="土") + (J36:P36="日") )
      ) &lt;= COUNTIF(J38:P38,"○")
    ),
    "OK",
    "NG"
  )
)</f>
        <v>NG</v>
      </c>
    </row>
    <row r="37" spans="2:37" x14ac:dyDescent="0.4">
      <c r="B37" s="6" t="s">
        <v>20</v>
      </c>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9"/>
      <c r="AH37" s="20" t="s">
        <v>2</v>
      </c>
      <c r="AI37" s="21">
        <f>COUNTA(C35:AG35)-COUNTA(C39:AG39)</f>
        <v>31</v>
      </c>
      <c r="AJ37" s="31" t="s">
        <v>18</v>
      </c>
      <c r="AK37" s="32" t="str" cm="1">
        <f t="array" ref="AK37">IF(
  COUNTIF(Q39:W39,"●")=7,
  "対象外",
  IF(
    OR(
      IFERROR(
        COUNTIF(Q38:W38,"○")/COUNTBLANK(Q39:W39)&gt;=0.285,
        FALSE
      ),
      SUMPRODUCT(
        (Q39:W39="") *
        ( (Q36:W36="土") + (Q36:W36="日") )
      ) &lt;= COUNTIF(Q38:W38,"○")
    ),
    "OK",
    "NG"
  )
)</f>
        <v>NG</v>
      </c>
    </row>
    <row r="38" spans="2:37" x14ac:dyDescent="0.4">
      <c r="B38" s="6" t="s">
        <v>6</v>
      </c>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20" t="s">
        <v>8</v>
      </c>
      <c r="AI38" s="22">
        <f>AI36/AI37</f>
        <v>0</v>
      </c>
      <c r="AJ38" s="31" t="s">
        <v>19</v>
      </c>
      <c r="AK38" s="33" t="str" cm="1">
        <f t="array" ref="AK38">IF(
  COUNTIF(X39:AD39,"●")=7,
  "対象外",
  IF(
    OR(
      IFERROR(
        COUNTIF(X38:AD38,"○")/COUNTBLANK(X39:AD39)&gt;=0.285,
        FALSE
      ),
      SUMPRODUCT(
        (X39:AD39="") *
        ( (X36:AD36="土") + (X36:AD36="日") )
      ) &lt;= COUNTIF(X38:AD38,"○")
    ),
    "OK",
    "NG"
  )
)</f>
        <v>NG</v>
      </c>
    </row>
    <row r="39" spans="2:37" x14ac:dyDescent="0.4">
      <c r="B39" s="7" t="s">
        <v>11</v>
      </c>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10"/>
      <c r="AH39" s="52"/>
      <c r="AI39" s="53"/>
      <c r="AJ39" s="31" t="s">
        <v>21</v>
      </c>
      <c r="AK39" s="33" t="str" cm="1">
        <f t="array" ref="AK39">IF(
  OR(COUNTIF(AE39:AG39,"●")=3,COUNTIF(AE35:AG35,"")=3),
  "対象外",
  IF(
    OR(
      IFERROR(
        COUNTIF(AE38:AG38,"○")/COUNTBLANK(AE39:AG39)&gt;=0.285,
        FALSE
      ),
      SUMPRODUCT(
        (AE39:AG39="") *
        ( (AE36:AG36="土") + (AE36:AG36="日") )
      ) &lt;= COUNTIF(AE38:AG38,"○")
    ),
    "OK",
    "NG"
  )
)</f>
        <v>NG</v>
      </c>
    </row>
    <row r="40" spans="2:37" ht="145.5" customHeight="1" thickBot="1" x14ac:dyDescent="0.45">
      <c r="B40" s="14"/>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6"/>
      <c r="AH40" s="23" t="s">
        <v>31</v>
      </c>
      <c r="AI40" s="24" t="str">
        <f>IF(AI38&gt;0.285,"OK",IF(AI36&gt;=AI35,"OK","NG"))</f>
        <v>NG</v>
      </c>
      <c r="AJ40" s="34" t="s">
        <v>43</v>
      </c>
      <c r="AK40" s="35" t="str">
        <f>IF(COUNTIF(AK35:AK39,"NG")&gt;0,"NG","OK")</f>
        <v>NG</v>
      </c>
    </row>
    <row r="41" spans="2:37" ht="19.5" thickTop="1" x14ac:dyDescent="0.4"/>
    <row r="42" spans="2:37" x14ac:dyDescent="0.4">
      <c r="B42" t="s">
        <v>9</v>
      </c>
      <c r="AH42" s="51" t="s">
        <v>47</v>
      </c>
      <c r="AI42" s="51"/>
      <c r="AJ42" s="51"/>
      <c r="AK42" s="51"/>
    </row>
    <row r="43" spans="2:37" x14ac:dyDescent="0.4">
      <c r="B43" t="s">
        <v>10</v>
      </c>
      <c r="AH43" s="15" t="s">
        <v>49</v>
      </c>
      <c r="AI43" s="15">
        <f>SUMIF(AH1:AH41,"対象日数小計",AI1:AI41)</f>
        <v>182</v>
      </c>
      <c r="AJ43" s="15" t="s">
        <v>48</v>
      </c>
      <c r="AK43" s="15">
        <f>SUMIF(AH1:AH41,"閉所日数小計",AI1:AI41)</f>
        <v>0</v>
      </c>
    </row>
    <row r="44" spans="2:37" x14ac:dyDescent="0.4">
      <c r="AH44" s="15" t="s">
        <v>50</v>
      </c>
      <c r="AI44" s="36">
        <f>AK43/AI43</f>
        <v>0</v>
      </c>
      <c r="AJ44" s="15" t="s">
        <v>51</v>
      </c>
      <c r="AK44" s="15" t="str">
        <f>IF(AI44&gt;=0.285,"OK","NG")</f>
        <v>NG</v>
      </c>
    </row>
  </sheetData>
  <mergeCells count="15">
    <mergeCell ref="AH42:AK42"/>
    <mergeCell ref="AH9:AI9"/>
    <mergeCell ref="AJ4:AK4"/>
    <mergeCell ref="AH4:AI4"/>
    <mergeCell ref="B5:B6"/>
    <mergeCell ref="B11:B12"/>
    <mergeCell ref="AH15:AI15"/>
    <mergeCell ref="B17:B18"/>
    <mergeCell ref="AH21:AI21"/>
    <mergeCell ref="B23:B24"/>
    <mergeCell ref="AH27:AI27"/>
    <mergeCell ref="B29:B30"/>
    <mergeCell ref="AH33:AI33"/>
    <mergeCell ref="B35:B36"/>
    <mergeCell ref="AH39:AI39"/>
  </mergeCells>
  <phoneticPr fontId="1"/>
  <conditionalFormatting sqref="C5:AG40">
    <cfRule type="expression" dxfId="9" priority="1">
      <formula>OR(C6="土",C6="日")</formula>
    </cfRule>
  </conditionalFormatting>
  <dataValidations count="2">
    <dataValidation type="list" allowBlank="1" showInputMessage="1" showErrorMessage="1" sqref="C9:AG9 C15:AG15 C21:AG21 C27:AG27 C33:AG33 C39:AG39" xr:uid="{DCCA7A96-68E3-4026-9A03-A97E188131C3}">
      <formula1>"●"</formula1>
    </dataValidation>
    <dataValidation type="list" allowBlank="1" showInputMessage="1" showErrorMessage="1" sqref="C7:AG8 C37:AG38 C13:AG14 C31:AG32 C19:AG20 C25:AG26" xr:uid="{0050FA39-8C8B-4844-9803-EA69B3E9C66A}">
      <formula1>"○"</formula1>
    </dataValidation>
  </dataValidations>
  <pageMargins left="0.70866141732283472" right="0.70866141732283472" top="0.74803149606299213" bottom="0.74803149606299213" header="0.31496062992125984" footer="0.31496062992125984"/>
  <pageSetup paperSize="9" scale="61" fitToHeight="0" orientation="landscape" r:id="rId1"/>
  <rowBreaks count="2" manualBreakCount="2">
    <brk id="22" max="16383" man="1"/>
    <brk id="4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5A627-4DCD-4472-B26D-466AA6EDFD19}">
  <sheetPr>
    <pageSetUpPr fitToPage="1"/>
  </sheetPr>
  <dimension ref="A1:AU25"/>
  <sheetViews>
    <sheetView showGridLines="0" view="pageBreakPreview" zoomScale="70" zoomScaleNormal="85" zoomScaleSheetLayoutView="70" workbookViewId="0"/>
  </sheetViews>
  <sheetFormatPr defaultRowHeight="18.75" x14ac:dyDescent="0.4"/>
  <cols>
    <col min="1" max="1" width="1.25" customWidth="1"/>
    <col min="2" max="2" width="25.625" customWidth="1"/>
    <col min="3" max="3" width="14.25" customWidth="1"/>
    <col min="4" max="34" width="4.25" bestFit="1" customWidth="1"/>
    <col min="35" max="36" width="5.25" style="12" customWidth="1"/>
    <col min="37" max="37" width="7.5" style="12" customWidth="1"/>
    <col min="38" max="38" width="6.25" style="12" customWidth="1"/>
    <col min="39" max="39" width="7.125" style="12" bestFit="1" customWidth="1"/>
    <col min="40" max="42" width="6.625" style="12" bestFit="1" customWidth="1"/>
    <col min="43" max="43" width="7.125" bestFit="1" customWidth="1"/>
    <col min="44" max="45" width="5.25" style="12" customWidth="1"/>
    <col min="46" max="46" width="7.5" style="12" customWidth="1"/>
    <col min="47" max="47" width="6.25" style="12" customWidth="1"/>
  </cols>
  <sheetData>
    <row r="1" spans="1:47" x14ac:dyDescent="0.4">
      <c r="A1" s="2" t="s">
        <v>82</v>
      </c>
      <c r="B1" s="2"/>
    </row>
    <row r="2" spans="1:47" s="1" customFormat="1" ht="14.25" x14ac:dyDescent="0.4">
      <c r="AI2" s="13"/>
      <c r="AJ2" s="13"/>
      <c r="AK2" s="13"/>
      <c r="AL2" s="13"/>
      <c r="AM2" s="13"/>
      <c r="AN2" s="13"/>
      <c r="AO2" s="13"/>
      <c r="AP2" s="13"/>
      <c r="AR2" s="13"/>
      <c r="AS2" s="13"/>
      <c r="AT2" s="13"/>
      <c r="AU2" s="13"/>
    </row>
    <row r="3" spans="1:47" ht="24" x14ac:dyDescent="0.4">
      <c r="B3" s="11" t="s">
        <v>7</v>
      </c>
    </row>
    <row r="5" spans="1:47" ht="21.75" customHeight="1" x14ac:dyDescent="0.4">
      <c r="B5" s="60" t="s">
        <v>3</v>
      </c>
      <c r="C5" s="61"/>
      <c r="D5" s="62">
        <v>1</v>
      </c>
      <c r="E5" s="64">
        <v>2</v>
      </c>
      <c r="F5" s="64">
        <v>3</v>
      </c>
      <c r="G5" s="64">
        <v>4</v>
      </c>
      <c r="H5" s="64">
        <v>5</v>
      </c>
      <c r="I5" s="64">
        <v>6</v>
      </c>
      <c r="J5" s="66">
        <v>7</v>
      </c>
      <c r="K5" s="62">
        <v>8</v>
      </c>
      <c r="L5" s="64">
        <v>9</v>
      </c>
      <c r="M5" s="64">
        <v>10</v>
      </c>
      <c r="N5" s="64">
        <v>11</v>
      </c>
      <c r="O5" s="64">
        <v>12</v>
      </c>
      <c r="P5" s="64">
        <v>13</v>
      </c>
      <c r="Q5" s="66">
        <v>14</v>
      </c>
      <c r="R5" s="62">
        <v>15</v>
      </c>
      <c r="S5" s="64">
        <v>16</v>
      </c>
      <c r="T5" s="64">
        <v>17</v>
      </c>
      <c r="U5" s="64">
        <v>18</v>
      </c>
      <c r="V5" s="64">
        <v>19</v>
      </c>
      <c r="W5" s="64">
        <v>20</v>
      </c>
      <c r="X5" s="66">
        <v>21</v>
      </c>
      <c r="Y5" s="62">
        <v>22</v>
      </c>
      <c r="Z5" s="64">
        <v>23</v>
      </c>
      <c r="AA5" s="64">
        <v>24</v>
      </c>
      <c r="AB5" s="64">
        <v>25</v>
      </c>
      <c r="AC5" s="64">
        <v>26</v>
      </c>
      <c r="AD5" s="64">
        <v>27</v>
      </c>
      <c r="AE5" s="66">
        <v>28</v>
      </c>
      <c r="AF5" s="62">
        <v>29</v>
      </c>
      <c r="AG5" s="64">
        <v>30</v>
      </c>
      <c r="AH5" s="68">
        <v>31</v>
      </c>
      <c r="AI5" s="70" t="s">
        <v>69</v>
      </c>
      <c r="AJ5" s="70"/>
      <c r="AK5" s="70"/>
      <c r="AL5" s="71"/>
      <c r="AM5" s="72" t="s">
        <v>70</v>
      </c>
      <c r="AN5" s="72"/>
      <c r="AO5" s="72"/>
      <c r="AP5" s="72"/>
      <c r="AQ5" s="72"/>
      <c r="AR5" s="59" t="s">
        <v>79</v>
      </c>
      <c r="AS5" s="59"/>
      <c r="AT5" s="59"/>
      <c r="AU5" s="59"/>
    </row>
    <row r="6" spans="1:47" ht="38.25" customHeight="1" x14ac:dyDescent="0.4">
      <c r="B6" s="37" t="s">
        <v>52</v>
      </c>
      <c r="C6" s="37" t="s">
        <v>53</v>
      </c>
      <c r="D6" s="63"/>
      <c r="E6" s="65"/>
      <c r="F6" s="65"/>
      <c r="G6" s="65"/>
      <c r="H6" s="65"/>
      <c r="I6" s="65"/>
      <c r="J6" s="67"/>
      <c r="K6" s="63"/>
      <c r="L6" s="65"/>
      <c r="M6" s="65"/>
      <c r="N6" s="65"/>
      <c r="O6" s="65"/>
      <c r="P6" s="65"/>
      <c r="Q6" s="67"/>
      <c r="R6" s="63"/>
      <c r="S6" s="65"/>
      <c r="T6" s="65"/>
      <c r="U6" s="65"/>
      <c r="V6" s="65"/>
      <c r="W6" s="65"/>
      <c r="X6" s="67"/>
      <c r="Y6" s="63"/>
      <c r="Z6" s="65"/>
      <c r="AA6" s="65"/>
      <c r="AB6" s="65"/>
      <c r="AC6" s="65"/>
      <c r="AD6" s="65"/>
      <c r="AE6" s="67"/>
      <c r="AF6" s="63"/>
      <c r="AG6" s="65"/>
      <c r="AH6" s="69"/>
      <c r="AI6" s="39" t="s">
        <v>66</v>
      </c>
      <c r="AJ6" s="39" t="s">
        <v>67</v>
      </c>
      <c r="AK6" s="39" t="s">
        <v>68</v>
      </c>
      <c r="AL6" s="39" t="s">
        <v>51</v>
      </c>
      <c r="AM6" s="47" t="s">
        <v>71</v>
      </c>
      <c r="AN6" s="47" t="s">
        <v>72</v>
      </c>
      <c r="AO6" s="47" t="s">
        <v>73</v>
      </c>
      <c r="AP6" s="47" t="s">
        <v>74</v>
      </c>
      <c r="AQ6" s="47" t="s">
        <v>75</v>
      </c>
      <c r="AR6" s="48" t="s">
        <v>66</v>
      </c>
      <c r="AS6" s="48" t="s">
        <v>67</v>
      </c>
      <c r="AT6" s="48" t="s">
        <v>68</v>
      </c>
      <c r="AU6" s="48" t="s">
        <v>51</v>
      </c>
    </row>
    <row r="7" spans="1:47" ht="24" customHeight="1" x14ac:dyDescent="0.4">
      <c r="B7" s="38"/>
      <c r="C7" s="38"/>
      <c r="D7" s="43"/>
      <c r="E7" s="44"/>
      <c r="F7" s="44"/>
      <c r="G7" s="44"/>
      <c r="H7" s="44"/>
      <c r="I7" s="44"/>
      <c r="J7" s="46"/>
      <c r="K7" s="43"/>
      <c r="L7" s="44"/>
      <c r="M7" s="44"/>
      <c r="N7" s="44"/>
      <c r="O7" s="44"/>
      <c r="P7" s="44"/>
      <c r="Q7" s="46"/>
      <c r="R7" s="43"/>
      <c r="S7" s="44"/>
      <c r="T7" s="44"/>
      <c r="U7" s="44"/>
      <c r="V7" s="44"/>
      <c r="W7" s="44"/>
      <c r="X7" s="46"/>
      <c r="Y7" s="43"/>
      <c r="Z7" s="44"/>
      <c r="AA7" s="44"/>
      <c r="AB7" s="44"/>
      <c r="AC7" s="44"/>
      <c r="AD7" s="44"/>
      <c r="AE7" s="46"/>
      <c r="AF7" s="43"/>
      <c r="AG7" s="44"/>
      <c r="AH7" s="45"/>
      <c r="AI7" s="40">
        <f>COUNTA($D$5:$AH$6)-COUNTIF(D7:AH7,"－")</f>
        <v>31</v>
      </c>
      <c r="AJ7" s="40">
        <f>COUNTIF(D7:AH7,"休")</f>
        <v>0</v>
      </c>
      <c r="AK7" s="41">
        <f>AJ7/AI7</f>
        <v>0</v>
      </c>
      <c r="AL7" s="40" t="str">
        <f>IF(AK7&gt;=0.285,"OK","NG")</f>
        <v>NG</v>
      </c>
      <c r="AM7" s="42" t="str">
        <f>IF(
  (7 - COUNTIF($D7:$J7, "－")) &lt;= 0,
  "対象外",
  IF(
    COUNTIF($D7:$J7, "休") / (7 - COUNTIF($D7:$J7, "－")) &gt;= 0.285,
    "OK",
    "NG"
  )
)</f>
        <v>NG</v>
      </c>
      <c r="AN7" s="42" t="str">
        <f>IF(
  (7 - COUNTIF($K7:$Q7, "－")) &lt;= 0,
  "対象外",
  IF(
    COUNTIF($K7:$Q7, "休") / (7 - COUNTIF($K7:$Q7, "－")) &gt;= 0.285,
    "OK",
    "NG"
  )
)</f>
        <v>NG</v>
      </c>
      <c r="AO7" s="42" t="str">
        <f>IF(
  (7 - COUNTIF($R7:$X7, "－")) &lt;= 0,
  "対象外",
  IF(
    COUNTIF($R7:$X7, "休") / (7 - COUNTIF($R7:$X7, "－")) &gt;= 0.285,
    "OK",
    "NG"
  )
)</f>
        <v>NG</v>
      </c>
      <c r="AP7" s="42" t="str">
        <f>IF(
  (7 - COUNTIF($Y7:$AE7, "－")) &lt;= 0,
  "対象外",
  IF(
    COUNTIF($Y7:$AE7, "休") / (7 - COUNTIF($Y7:$AE7, "－")) &gt;= 0.285,
    "OK",
    "NG"
  )
)</f>
        <v>NG</v>
      </c>
      <c r="AQ7" s="42" t="str">
        <f>IF(
  (3 - COUNTIF($AF7:$AH7, "－")) &lt;= 0,
  "対象外",
  IF(
    COUNTIF($AF7:$AH7, "休") / (3 - COUNTIF($AF7:$AH7, "－")) &gt;= 0.285,
    "OK",
    "NG"
  )
)</f>
        <v>NG</v>
      </c>
      <c r="AR7" s="49"/>
      <c r="AS7" s="49"/>
      <c r="AT7" s="50" t="e">
        <f>AS7/AR7</f>
        <v>#DIV/0!</v>
      </c>
      <c r="AU7" s="49" t="e">
        <f>IF(AT7&gt;=0.285,"OK","NG")</f>
        <v>#DIV/0!</v>
      </c>
    </row>
    <row r="8" spans="1:47" ht="24" customHeight="1" x14ac:dyDescent="0.4">
      <c r="B8" s="38"/>
      <c r="C8" s="38"/>
      <c r="D8" s="43"/>
      <c r="E8" s="44"/>
      <c r="F8" s="44"/>
      <c r="G8" s="44"/>
      <c r="H8" s="44"/>
      <c r="I8" s="44"/>
      <c r="J8" s="46"/>
      <c r="K8" s="43"/>
      <c r="L8" s="44"/>
      <c r="M8" s="44"/>
      <c r="N8" s="44"/>
      <c r="O8" s="44"/>
      <c r="P8" s="44"/>
      <c r="Q8" s="46"/>
      <c r="R8" s="43"/>
      <c r="S8" s="44"/>
      <c r="T8" s="44"/>
      <c r="U8" s="44"/>
      <c r="V8" s="44"/>
      <c r="W8" s="44"/>
      <c r="X8" s="46"/>
      <c r="Y8" s="43"/>
      <c r="Z8" s="44"/>
      <c r="AA8" s="44"/>
      <c r="AB8" s="44"/>
      <c r="AC8" s="44"/>
      <c r="AD8" s="44"/>
      <c r="AE8" s="46"/>
      <c r="AF8" s="43"/>
      <c r="AG8" s="44"/>
      <c r="AH8" s="45"/>
      <c r="AI8" s="40">
        <f>COUNTA($D$5:$AH$6)-COUNTIF(D8:AH8,"－")</f>
        <v>31</v>
      </c>
      <c r="AJ8" s="40">
        <f t="shared" ref="AJ8:AJ12" si="0">COUNTIF(D8:AH8,"休")</f>
        <v>0</v>
      </c>
      <c r="AK8" s="41">
        <f t="shared" ref="AK8:AK12" si="1">AJ8/AI8</f>
        <v>0</v>
      </c>
      <c r="AL8" s="40" t="str">
        <f t="shared" ref="AL8:AL12" si="2">IF(AK8&gt;=0.285,"OK","NG")</f>
        <v>NG</v>
      </c>
      <c r="AM8" s="42" t="str">
        <f t="shared" ref="AM8:AM21" si="3">IF(
  (7 - COUNTIF($D8:$J8, "－")) &lt;= 0,
  "対象外",
  IF(
    COUNTIF($D8:$J8, "休") / (7 - COUNTIF($D8:$J8, "－")) &gt;= 0.285,
    "OK",
    "NG"
  )
)</f>
        <v>NG</v>
      </c>
      <c r="AN8" s="42" t="str">
        <f t="shared" ref="AN8:AN21" si="4">IF(
  (7 - COUNTIF($K8:$Q8, "－")) &lt;= 0,
  "対象外",
  IF(
    COUNTIF($K8:$Q8, "休") / (7 - COUNTIF($K8:$Q8, "－")) &gt;= 0.285,
    "OK",
    "NG"
  )
)</f>
        <v>NG</v>
      </c>
      <c r="AO8" s="42" t="str">
        <f t="shared" ref="AO8:AO21" si="5">IF(
  (7 - COUNTIF($R8:$X8, "－")) &lt;= 0,
  "対象外",
  IF(
    COUNTIF($R8:$X8, "休") / (7 - COUNTIF($R8:$X8, "－")) &gt;= 0.285,
    "OK",
    "NG"
  )
)</f>
        <v>NG</v>
      </c>
      <c r="AP8" s="42" t="str">
        <f t="shared" ref="AP8:AP21" si="6">IF(
  (7 - COUNTIF($Y8:$AE8, "－")) &lt;= 0,
  "対象外",
  IF(
    COUNTIF($Y8:$AE8, "休") / (7 - COUNTIF($Y8:$AE8, "－")) &gt;= 0.285,
    "OK",
    "NG"
  )
)</f>
        <v>NG</v>
      </c>
      <c r="AQ8" s="42" t="str">
        <f t="shared" ref="AQ8:AQ21" si="7">IF(
  (3 - COUNTIF($AF8:$AH8, "－")) &lt;= 0,
  "対象外",
  IF(
    COUNTIF($AF8:$AH8, "休") / (3 - COUNTIF($AF8:$AH8, "－")) &gt;= 0.285,
    "OK",
    "NG"
  )
)</f>
        <v>NG</v>
      </c>
      <c r="AR8" s="49"/>
      <c r="AS8" s="49"/>
      <c r="AT8" s="50" t="e">
        <f t="shared" ref="AT8:AT12" si="8">AS8/AR8</f>
        <v>#DIV/0!</v>
      </c>
      <c r="AU8" s="49" t="e">
        <f t="shared" ref="AU8:AU12" si="9">IF(AT8&gt;=0.285,"OK","NG")</f>
        <v>#DIV/0!</v>
      </c>
    </row>
    <row r="9" spans="1:47" ht="24" customHeight="1" x14ac:dyDescent="0.4">
      <c r="B9" s="38"/>
      <c r="C9" s="38"/>
      <c r="D9" s="43"/>
      <c r="E9" s="44"/>
      <c r="F9" s="44"/>
      <c r="G9" s="44"/>
      <c r="H9" s="44"/>
      <c r="I9" s="44"/>
      <c r="J9" s="46"/>
      <c r="K9" s="43"/>
      <c r="L9" s="44"/>
      <c r="M9" s="44"/>
      <c r="N9" s="44"/>
      <c r="O9" s="44"/>
      <c r="P9" s="44"/>
      <c r="Q9" s="46"/>
      <c r="R9" s="43"/>
      <c r="S9" s="44"/>
      <c r="T9" s="44"/>
      <c r="U9" s="44"/>
      <c r="V9" s="44"/>
      <c r="W9" s="44"/>
      <c r="X9" s="46"/>
      <c r="Y9" s="43"/>
      <c r="Z9" s="44"/>
      <c r="AA9" s="44"/>
      <c r="AB9" s="44"/>
      <c r="AC9" s="44"/>
      <c r="AD9" s="44"/>
      <c r="AE9" s="46"/>
      <c r="AF9" s="43"/>
      <c r="AG9" s="44"/>
      <c r="AH9" s="45"/>
      <c r="AI9" s="40">
        <f t="shared" ref="AI9:AI12" si="10">COUNTA($D$5:$AH$6)-COUNTIF(D9:AH9,"－")</f>
        <v>31</v>
      </c>
      <c r="AJ9" s="40">
        <f t="shared" si="0"/>
        <v>0</v>
      </c>
      <c r="AK9" s="41">
        <f t="shared" si="1"/>
        <v>0</v>
      </c>
      <c r="AL9" s="40" t="str">
        <f t="shared" si="2"/>
        <v>NG</v>
      </c>
      <c r="AM9" s="42" t="str">
        <f t="shared" si="3"/>
        <v>NG</v>
      </c>
      <c r="AN9" s="42" t="str">
        <f t="shared" si="4"/>
        <v>NG</v>
      </c>
      <c r="AO9" s="42" t="str">
        <f t="shared" si="5"/>
        <v>NG</v>
      </c>
      <c r="AP9" s="42" t="str">
        <f t="shared" si="6"/>
        <v>NG</v>
      </c>
      <c r="AQ9" s="42" t="str">
        <f t="shared" si="7"/>
        <v>NG</v>
      </c>
      <c r="AR9" s="49"/>
      <c r="AS9" s="49"/>
      <c r="AT9" s="50" t="e">
        <f t="shared" si="8"/>
        <v>#DIV/0!</v>
      </c>
      <c r="AU9" s="49" t="e">
        <f t="shared" si="9"/>
        <v>#DIV/0!</v>
      </c>
    </row>
    <row r="10" spans="1:47" ht="24" customHeight="1" x14ac:dyDescent="0.4">
      <c r="B10" s="38"/>
      <c r="C10" s="38"/>
      <c r="D10" s="43"/>
      <c r="E10" s="44"/>
      <c r="F10" s="44"/>
      <c r="G10" s="44"/>
      <c r="H10" s="44"/>
      <c r="I10" s="44"/>
      <c r="J10" s="46"/>
      <c r="K10" s="43"/>
      <c r="L10" s="44"/>
      <c r="M10" s="44"/>
      <c r="N10" s="44"/>
      <c r="O10" s="44"/>
      <c r="P10" s="44"/>
      <c r="Q10" s="46"/>
      <c r="R10" s="43"/>
      <c r="S10" s="44"/>
      <c r="T10" s="44"/>
      <c r="U10" s="44"/>
      <c r="V10" s="44"/>
      <c r="W10" s="44"/>
      <c r="X10" s="46"/>
      <c r="Y10" s="43"/>
      <c r="Z10" s="44"/>
      <c r="AA10" s="44"/>
      <c r="AB10" s="44"/>
      <c r="AC10" s="44"/>
      <c r="AD10" s="44"/>
      <c r="AE10" s="46"/>
      <c r="AF10" s="43"/>
      <c r="AG10" s="44"/>
      <c r="AH10" s="45"/>
      <c r="AI10" s="40">
        <f t="shared" si="10"/>
        <v>31</v>
      </c>
      <c r="AJ10" s="40">
        <f t="shared" si="0"/>
        <v>0</v>
      </c>
      <c r="AK10" s="41">
        <f t="shared" si="1"/>
        <v>0</v>
      </c>
      <c r="AL10" s="40" t="str">
        <f t="shared" si="2"/>
        <v>NG</v>
      </c>
      <c r="AM10" s="42" t="str">
        <f t="shared" si="3"/>
        <v>NG</v>
      </c>
      <c r="AN10" s="42" t="str">
        <f t="shared" si="4"/>
        <v>NG</v>
      </c>
      <c r="AO10" s="42" t="str">
        <f t="shared" si="5"/>
        <v>NG</v>
      </c>
      <c r="AP10" s="42" t="str">
        <f t="shared" si="6"/>
        <v>NG</v>
      </c>
      <c r="AQ10" s="42" t="str">
        <f t="shared" si="7"/>
        <v>NG</v>
      </c>
      <c r="AR10" s="49"/>
      <c r="AS10" s="49"/>
      <c r="AT10" s="50" t="e">
        <f t="shared" si="8"/>
        <v>#DIV/0!</v>
      </c>
      <c r="AU10" s="49" t="e">
        <f t="shared" si="9"/>
        <v>#DIV/0!</v>
      </c>
    </row>
    <row r="11" spans="1:47" ht="24" customHeight="1" x14ac:dyDescent="0.4">
      <c r="B11" s="38"/>
      <c r="C11" s="38"/>
      <c r="D11" s="43"/>
      <c r="E11" s="44"/>
      <c r="F11" s="44"/>
      <c r="G11" s="44"/>
      <c r="H11" s="44"/>
      <c r="I11" s="44"/>
      <c r="J11" s="46"/>
      <c r="K11" s="43"/>
      <c r="L11" s="44"/>
      <c r="M11" s="44"/>
      <c r="N11" s="44"/>
      <c r="O11" s="44"/>
      <c r="P11" s="44"/>
      <c r="Q11" s="46"/>
      <c r="R11" s="43"/>
      <c r="S11" s="44"/>
      <c r="T11" s="44"/>
      <c r="U11" s="44"/>
      <c r="V11" s="44"/>
      <c r="W11" s="44"/>
      <c r="X11" s="46"/>
      <c r="Y11" s="43"/>
      <c r="Z11" s="44"/>
      <c r="AA11" s="44"/>
      <c r="AB11" s="44"/>
      <c r="AC11" s="44"/>
      <c r="AD11" s="44"/>
      <c r="AE11" s="46"/>
      <c r="AF11" s="43"/>
      <c r="AG11" s="44"/>
      <c r="AH11" s="45"/>
      <c r="AI11" s="40">
        <f t="shared" si="10"/>
        <v>31</v>
      </c>
      <c r="AJ11" s="40">
        <f t="shared" si="0"/>
        <v>0</v>
      </c>
      <c r="AK11" s="41">
        <f t="shared" si="1"/>
        <v>0</v>
      </c>
      <c r="AL11" s="40" t="str">
        <f t="shared" si="2"/>
        <v>NG</v>
      </c>
      <c r="AM11" s="42" t="str">
        <f t="shared" si="3"/>
        <v>NG</v>
      </c>
      <c r="AN11" s="42" t="str">
        <f t="shared" si="4"/>
        <v>NG</v>
      </c>
      <c r="AO11" s="42" t="str">
        <f t="shared" si="5"/>
        <v>NG</v>
      </c>
      <c r="AP11" s="42" t="str">
        <f t="shared" si="6"/>
        <v>NG</v>
      </c>
      <c r="AQ11" s="42" t="str">
        <f t="shared" si="7"/>
        <v>NG</v>
      </c>
      <c r="AR11" s="49"/>
      <c r="AS11" s="49"/>
      <c r="AT11" s="50" t="e">
        <f t="shared" si="8"/>
        <v>#DIV/0!</v>
      </c>
      <c r="AU11" s="49" t="e">
        <f t="shared" si="9"/>
        <v>#DIV/0!</v>
      </c>
    </row>
    <row r="12" spans="1:47" ht="24" customHeight="1" x14ac:dyDescent="0.4">
      <c r="B12" s="38"/>
      <c r="C12" s="38"/>
      <c r="D12" s="43"/>
      <c r="E12" s="44"/>
      <c r="F12" s="44"/>
      <c r="G12" s="44"/>
      <c r="H12" s="44"/>
      <c r="I12" s="44"/>
      <c r="J12" s="46"/>
      <c r="K12" s="43"/>
      <c r="L12" s="44"/>
      <c r="M12" s="44"/>
      <c r="N12" s="44"/>
      <c r="O12" s="44"/>
      <c r="P12" s="44"/>
      <c r="Q12" s="46"/>
      <c r="R12" s="43"/>
      <c r="S12" s="44"/>
      <c r="T12" s="44"/>
      <c r="U12" s="44"/>
      <c r="V12" s="44"/>
      <c r="W12" s="44"/>
      <c r="X12" s="46"/>
      <c r="Y12" s="43"/>
      <c r="Z12" s="44"/>
      <c r="AA12" s="44"/>
      <c r="AB12" s="44"/>
      <c r="AC12" s="44"/>
      <c r="AD12" s="44"/>
      <c r="AE12" s="46"/>
      <c r="AF12" s="43"/>
      <c r="AG12" s="44"/>
      <c r="AH12" s="45"/>
      <c r="AI12" s="40">
        <f t="shared" si="10"/>
        <v>31</v>
      </c>
      <c r="AJ12" s="40">
        <f t="shared" si="0"/>
        <v>0</v>
      </c>
      <c r="AK12" s="41">
        <f t="shared" si="1"/>
        <v>0</v>
      </c>
      <c r="AL12" s="40" t="str">
        <f t="shared" si="2"/>
        <v>NG</v>
      </c>
      <c r="AM12" s="42" t="str">
        <f t="shared" si="3"/>
        <v>NG</v>
      </c>
      <c r="AN12" s="42" t="str">
        <f t="shared" si="4"/>
        <v>NG</v>
      </c>
      <c r="AO12" s="42" t="str">
        <f t="shared" si="5"/>
        <v>NG</v>
      </c>
      <c r="AP12" s="42" t="str">
        <f t="shared" si="6"/>
        <v>NG</v>
      </c>
      <c r="AQ12" s="42" t="str">
        <f t="shared" si="7"/>
        <v>NG</v>
      </c>
      <c r="AR12" s="49"/>
      <c r="AS12" s="49"/>
      <c r="AT12" s="50" t="e">
        <f t="shared" si="8"/>
        <v>#DIV/0!</v>
      </c>
      <c r="AU12" s="49" t="e">
        <f t="shared" si="9"/>
        <v>#DIV/0!</v>
      </c>
    </row>
    <row r="13" spans="1:47" ht="24" customHeight="1" x14ac:dyDescent="0.4">
      <c r="B13" s="38"/>
      <c r="C13" s="38"/>
      <c r="D13" s="43"/>
      <c r="E13" s="44"/>
      <c r="F13" s="44"/>
      <c r="G13" s="44"/>
      <c r="H13" s="44"/>
      <c r="I13" s="44"/>
      <c r="J13" s="46"/>
      <c r="K13" s="43"/>
      <c r="L13" s="44"/>
      <c r="M13" s="44"/>
      <c r="N13" s="44"/>
      <c r="O13" s="44"/>
      <c r="P13" s="44"/>
      <c r="Q13" s="46"/>
      <c r="R13" s="43"/>
      <c r="S13" s="44"/>
      <c r="T13" s="44"/>
      <c r="U13" s="44"/>
      <c r="V13" s="44"/>
      <c r="W13" s="44"/>
      <c r="X13" s="46"/>
      <c r="Y13" s="43"/>
      <c r="Z13" s="44"/>
      <c r="AA13" s="44"/>
      <c r="AB13" s="44"/>
      <c r="AC13" s="44"/>
      <c r="AD13" s="44"/>
      <c r="AE13" s="46"/>
      <c r="AF13" s="43"/>
      <c r="AG13" s="44"/>
      <c r="AH13" s="45"/>
      <c r="AI13" s="40">
        <f t="shared" ref="AI13:AI21" si="11">COUNTA($D$5:$AH$6)-COUNTIF(D13:AH13,"－")</f>
        <v>31</v>
      </c>
      <c r="AJ13" s="40">
        <f t="shared" ref="AJ13:AJ21" si="12">COUNTIF(D13:AH13,"休")</f>
        <v>0</v>
      </c>
      <c r="AK13" s="41">
        <f t="shared" ref="AK13:AK21" si="13">AJ13/AI13</f>
        <v>0</v>
      </c>
      <c r="AL13" s="40" t="str">
        <f t="shared" ref="AL13:AL21" si="14">IF(AK13&gt;=0.285,"OK","NG")</f>
        <v>NG</v>
      </c>
      <c r="AM13" s="42" t="str">
        <f t="shared" si="3"/>
        <v>NG</v>
      </c>
      <c r="AN13" s="42" t="str">
        <f t="shared" si="4"/>
        <v>NG</v>
      </c>
      <c r="AO13" s="42" t="str">
        <f t="shared" si="5"/>
        <v>NG</v>
      </c>
      <c r="AP13" s="42" t="str">
        <f t="shared" si="6"/>
        <v>NG</v>
      </c>
      <c r="AQ13" s="42" t="str">
        <f t="shared" si="7"/>
        <v>NG</v>
      </c>
      <c r="AR13" s="49"/>
      <c r="AS13" s="49"/>
      <c r="AT13" s="50" t="e">
        <f t="shared" ref="AT13:AT21" si="15">AS13/AR13</f>
        <v>#DIV/0!</v>
      </c>
      <c r="AU13" s="49" t="e">
        <f t="shared" ref="AU13:AU21" si="16">IF(AT13&gt;=0.285,"OK","NG")</f>
        <v>#DIV/0!</v>
      </c>
    </row>
    <row r="14" spans="1:47" ht="24" customHeight="1" x14ac:dyDescent="0.4">
      <c r="B14" s="38"/>
      <c r="C14" s="38"/>
      <c r="D14" s="43"/>
      <c r="E14" s="44"/>
      <c r="F14" s="44"/>
      <c r="G14" s="44"/>
      <c r="H14" s="44"/>
      <c r="I14" s="44"/>
      <c r="J14" s="46"/>
      <c r="K14" s="43"/>
      <c r="L14" s="44"/>
      <c r="M14" s="44"/>
      <c r="N14" s="44"/>
      <c r="O14" s="44"/>
      <c r="P14" s="44"/>
      <c r="Q14" s="46"/>
      <c r="R14" s="43"/>
      <c r="S14" s="44"/>
      <c r="T14" s="44"/>
      <c r="U14" s="44"/>
      <c r="V14" s="44"/>
      <c r="W14" s="44"/>
      <c r="X14" s="46"/>
      <c r="Y14" s="43"/>
      <c r="Z14" s="44"/>
      <c r="AA14" s="44"/>
      <c r="AB14" s="44"/>
      <c r="AC14" s="44"/>
      <c r="AD14" s="44"/>
      <c r="AE14" s="46"/>
      <c r="AF14" s="43"/>
      <c r="AG14" s="44"/>
      <c r="AH14" s="45"/>
      <c r="AI14" s="40">
        <f t="shared" si="11"/>
        <v>31</v>
      </c>
      <c r="AJ14" s="40">
        <f t="shared" si="12"/>
        <v>0</v>
      </c>
      <c r="AK14" s="41">
        <f t="shared" si="13"/>
        <v>0</v>
      </c>
      <c r="AL14" s="40" t="str">
        <f t="shared" si="14"/>
        <v>NG</v>
      </c>
      <c r="AM14" s="42" t="str">
        <f t="shared" si="3"/>
        <v>NG</v>
      </c>
      <c r="AN14" s="42" t="str">
        <f t="shared" si="4"/>
        <v>NG</v>
      </c>
      <c r="AO14" s="42" t="str">
        <f t="shared" si="5"/>
        <v>NG</v>
      </c>
      <c r="AP14" s="42" t="str">
        <f t="shared" si="6"/>
        <v>NG</v>
      </c>
      <c r="AQ14" s="42" t="str">
        <f t="shared" si="7"/>
        <v>NG</v>
      </c>
      <c r="AR14" s="49"/>
      <c r="AS14" s="49"/>
      <c r="AT14" s="50" t="e">
        <f t="shared" si="15"/>
        <v>#DIV/0!</v>
      </c>
      <c r="AU14" s="49" t="e">
        <f t="shared" si="16"/>
        <v>#DIV/0!</v>
      </c>
    </row>
    <row r="15" spans="1:47" ht="24" customHeight="1" x14ac:dyDescent="0.4">
      <c r="B15" s="38"/>
      <c r="C15" s="38"/>
      <c r="D15" s="43"/>
      <c r="E15" s="44"/>
      <c r="F15" s="44"/>
      <c r="G15" s="44"/>
      <c r="H15" s="44"/>
      <c r="I15" s="44"/>
      <c r="J15" s="46"/>
      <c r="K15" s="43"/>
      <c r="L15" s="44"/>
      <c r="M15" s="44"/>
      <c r="N15" s="44"/>
      <c r="O15" s="44"/>
      <c r="P15" s="44"/>
      <c r="Q15" s="46"/>
      <c r="R15" s="43"/>
      <c r="S15" s="44"/>
      <c r="T15" s="44"/>
      <c r="U15" s="44"/>
      <c r="V15" s="44"/>
      <c r="W15" s="44"/>
      <c r="X15" s="46"/>
      <c r="Y15" s="43"/>
      <c r="Z15" s="44"/>
      <c r="AA15" s="44"/>
      <c r="AB15" s="44"/>
      <c r="AC15" s="44"/>
      <c r="AD15" s="44"/>
      <c r="AE15" s="46"/>
      <c r="AF15" s="43"/>
      <c r="AG15" s="44"/>
      <c r="AH15" s="45"/>
      <c r="AI15" s="40">
        <f t="shared" si="11"/>
        <v>31</v>
      </c>
      <c r="AJ15" s="40">
        <f t="shared" si="12"/>
        <v>0</v>
      </c>
      <c r="AK15" s="41">
        <f t="shared" si="13"/>
        <v>0</v>
      </c>
      <c r="AL15" s="40" t="str">
        <f t="shared" si="14"/>
        <v>NG</v>
      </c>
      <c r="AM15" s="42" t="str">
        <f t="shared" si="3"/>
        <v>NG</v>
      </c>
      <c r="AN15" s="42" t="str">
        <f t="shared" si="4"/>
        <v>NG</v>
      </c>
      <c r="AO15" s="42" t="str">
        <f t="shared" si="5"/>
        <v>NG</v>
      </c>
      <c r="AP15" s="42" t="str">
        <f t="shared" si="6"/>
        <v>NG</v>
      </c>
      <c r="AQ15" s="42" t="str">
        <f t="shared" si="7"/>
        <v>NG</v>
      </c>
      <c r="AR15" s="49"/>
      <c r="AS15" s="49"/>
      <c r="AT15" s="50" t="e">
        <f t="shared" si="15"/>
        <v>#DIV/0!</v>
      </c>
      <c r="AU15" s="49" t="e">
        <f t="shared" si="16"/>
        <v>#DIV/0!</v>
      </c>
    </row>
    <row r="16" spans="1:47" ht="24" customHeight="1" x14ac:dyDescent="0.4">
      <c r="B16" s="38"/>
      <c r="C16" s="38"/>
      <c r="D16" s="43"/>
      <c r="E16" s="44"/>
      <c r="F16" s="44"/>
      <c r="G16" s="44"/>
      <c r="H16" s="44"/>
      <c r="I16" s="44"/>
      <c r="J16" s="46"/>
      <c r="K16" s="43"/>
      <c r="L16" s="44"/>
      <c r="M16" s="44"/>
      <c r="N16" s="44"/>
      <c r="O16" s="44"/>
      <c r="P16" s="44"/>
      <c r="Q16" s="46"/>
      <c r="R16" s="43"/>
      <c r="S16" s="44"/>
      <c r="T16" s="44"/>
      <c r="U16" s="44"/>
      <c r="V16" s="44"/>
      <c r="W16" s="44"/>
      <c r="X16" s="46"/>
      <c r="Y16" s="43"/>
      <c r="Z16" s="44"/>
      <c r="AA16" s="44"/>
      <c r="AB16" s="44"/>
      <c r="AC16" s="44"/>
      <c r="AD16" s="44"/>
      <c r="AE16" s="46"/>
      <c r="AF16" s="43"/>
      <c r="AG16" s="44"/>
      <c r="AH16" s="45"/>
      <c r="AI16" s="40">
        <f t="shared" si="11"/>
        <v>31</v>
      </c>
      <c r="AJ16" s="40">
        <f t="shared" si="12"/>
        <v>0</v>
      </c>
      <c r="AK16" s="41">
        <f t="shared" si="13"/>
        <v>0</v>
      </c>
      <c r="AL16" s="40" t="str">
        <f t="shared" si="14"/>
        <v>NG</v>
      </c>
      <c r="AM16" s="42" t="str">
        <f t="shared" si="3"/>
        <v>NG</v>
      </c>
      <c r="AN16" s="42" t="str">
        <f t="shared" si="4"/>
        <v>NG</v>
      </c>
      <c r="AO16" s="42" t="str">
        <f t="shared" si="5"/>
        <v>NG</v>
      </c>
      <c r="AP16" s="42" t="str">
        <f t="shared" si="6"/>
        <v>NG</v>
      </c>
      <c r="AQ16" s="42" t="str">
        <f t="shared" si="7"/>
        <v>NG</v>
      </c>
      <c r="AR16" s="49"/>
      <c r="AS16" s="49"/>
      <c r="AT16" s="50" t="e">
        <f t="shared" si="15"/>
        <v>#DIV/0!</v>
      </c>
      <c r="AU16" s="49" t="e">
        <f t="shared" si="16"/>
        <v>#DIV/0!</v>
      </c>
    </row>
    <row r="17" spans="2:47" ht="24" customHeight="1" x14ac:dyDescent="0.4">
      <c r="B17" s="38"/>
      <c r="C17" s="38"/>
      <c r="D17" s="43"/>
      <c r="E17" s="44"/>
      <c r="F17" s="44"/>
      <c r="G17" s="44"/>
      <c r="H17" s="44"/>
      <c r="I17" s="44"/>
      <c r="J17" s="46"/>
      <c r="K17" s="43"/>
      <c r="L17" s="44"/>
      <c r="M17" s="44"/>
      <c r="N17" s="44"/>
      <c r="O17" s="44"/>
      <c r="P17" s="44"/>
      <c r="Q17" s="46"/>
      <c r="R17" s="43"/>
      <c r="S17" s="44"/>
      <c r="T17" s="44"/>
      <c r="U17" s="44"/>
      <c r="V17" s="44"/>
      <c r="W17" s="44"/>
      <c r="X17" s="46"/>
      <c r="Y17" s="43"/>
      <c r="Z17" s="44"/>
      <c r="AA17" s="44"/>
      <c r="AB17" s="44"/>
      <c r="AC17" s="44"/>
      <c r="AD17" s="44"/>
      <c r="AE17" s="46"/>
      <c r="AF17" s="43"/>
      <c r="AG17" s="44"/>
      <c r="AH17" s="45"/>
      <c r="AI17" s="40">
        <f t="shared" si="11"/>
        <v>31</v>
      </c>
      <c r="AJ17" s="40">
        <f t="shared" si="12"/>
        <v>0</v>
      </c>
      <c r="AK17" s="41">
        <f t="shared" si="13"/>
        <v>0</v>
      </c>
      <c r="AL17" s="40" t="str">
        <f t="shared" si="14"/>
        <v>NG</v>
      </c>
      <c r="AM17" s="42" t="str">
        <f t="shared" si="3"/>
        <v>NG</v>
      </c>
      <c r="AN17" s="42" t="str">
        <f t="shared" si="4"/>
        <v>NG</v>
      </c>
      <c r="AO17" s="42" t="str">
        <f t="shared" si="5"/>
        <v>NG</v>
      </c>
      <c r="AP17" s="42" t="str">
        <f t="shared" si="6"/>
        <v>NG</v>
      </c>
      <c r="AQ17" s="42" t="str">
        <f t="shared" si="7"/>
        <v>NG</v>
      </c>
      <c r="AR17" s="49"/>
      <c r="AS17" s="49"/>
      <c r="AT17" s="50" t="e">
        <f t="shared" si="15"/>
        <v>#DIV/0!</v>
      </c>
      <c r="AU17" s="49" t="e">
        <f t="shared" si="16"/>
        <v>#DIV/0!</v>
      </c>
    </row>
    <row r="18" spans="2:47" ht="24" customHeight="1" x14ac:dyDescent="0.4">
      <c r="B18" s="38"/>
      <c r="C18" s="38"/>
      <c r="D18" s="43"/>
      <c r="E18" s="44"/>
      <c r="F18" s="44"/>
      <c r="G18" s="44"/>
      <c r="H18" s="44"/>
      <c r="I18" s="44"/>
      <c r="J18" s="46"/>
      <c r="K18" s="43"/>
      <c r="L18" s="44"/>
      <c r="M18" s="44"/>
      <c r="N18" s="44"/>
      <c r="O18" s="44"/>
      <c r="P18" s="44"/>
      <c r="Q18" s="46"/>
      <c r="R18" s="43"/>
      <c r="S18" s="44"/>
      <c r="T18" s="44"/>
      <c r="U18" s="44"/>
      <c r="V18" s="44"/>
      <c r="W18" s="44"/>
      <c r="X18" s="46"/>
      <c r="Y18" s="43"/>
      <c r="Z18" s="44"/>
      <c r="AA18" s="44"/>
      <c r="AB18" s="44"/>
      <c r="AC18" s="44"/>
      <c r="AD18" s="44"/>
      <c r="AE18" s="46"/>
      <c r="AF18" s="43"/>
      <c r="AG18" s="44"/>
      <c r="AH18" s="45"/>
      <c r="AI18" s="40">
        <f t="shared" si="11"/>
        <v>31</v>
      </c>
      <c r="AJ18" s="40">
        <f t="shared" si="12"/>
        <v>0</v>
      </c>
      <c r="AK18" s="41">
        <f t="shared" si="13"/>
        <v>0</v>
      </c>
      <c r="AL18" s="40" t="str">
        <f t="shared" si="14"/>
        <v>NG</v>
      </c>
      <c r="AM18" s="42" t="str">
        <f t="shared" si="3"/>
        <v>NG</v>
      </c>
      <c r="AN18" s="42" t="str">
        <f t="shared" si="4"/>
        <v>NG</v>
      </c>
      <c r="AO18" s="42" t="str">
        <f t="shared" si="5"/>
        <v>NG</v>
      </c>
      <c r="AP18" s="42" t="str">
        <f t="shared" si="6"/>
        <v>NG</v>
      </c>
      <c r="AQ18" s="42" t="str">
        <f t="shared" si="7"/>
        <v>NG</v>
      </c>
      <c r="AR18" s="49"/>
      <c r="AS18" s="49"/>
      <c r="AT18" s="50" t="e">
        <f t="shared" si="15"/>
        <v>#DIV/0!</v>
      </c>
      <c r="AU18" s="49" t="e">
        <f t="shared" si="16"/>
        <v>#DIV/0!</v>
      </c>
    </row>
    <row r="19" spans="2:47" ht="24" customHeight="1" x14ac:dyDescent="0.4">
      <c r="B19" s="38"/>
      <c r="C19" s="38"/>
      <c r="D19" s="43"/>
      <c r="E19" s="44"/>
      <c r="F19" s="44"/>
      <c r="G19" s="44"/>
      <c r="H19" s="44"/>
      <c r="I19" s="44"/>
      <c r="J19" s="46"/>
      <c r="K19" s="43"/>
      <c r="L19" s="44"/>
      <c r="M19" s="44"/>
      <c r="N19" s="44"/>
      <c r="O19" s="44"/>
      <c r="P19" s="44"/>
      <c r="Q19" s="46"/>
      <c r="R19" s="43"/>
      <c r="S19" s="44"/>
      <c r="T19" s="44"/>
      <c r="U19" s="44"/>
      <c r="V19" s="44"/>
      <c r="W19" s="44"/>
      <c r="X19" s="46"/>
      <c r="Y19" s="43"/>
      <c r="Z19" s="44"/>
      <c r="AA19" s="44"/>
      <c r="AB19" s="44"/>
      <c r="AC19" s="44"/>
      <c r="AD19" s="44"/>
      <c r="AE19" s="46"/>
      <c r="AF19" s="43"/>
      <c r="AG19" s="44"/>
      <c r="AH19" s="45"/>
      <c r="AI19" s="40">
        <f t="shared" si="11"/>
        <v>31</v>
      </c>
      <c r="AJ19" s="40">
        <f t="shared" si="12"/>
        <v>0</v>
      </c>
      <c r="AK19" s="41">
        <f t="shared" si="13"/>
        <v>0</v>
      </c>
      <c r="AL19" s="40" t="str">
        <f t="shared" si="14"/>
        <v>NG</v>
      </c>
      <c r="AM19" s="42" t="str">
        <f t="shared" si="3"/>
        <v>NG</v>
      </c>
      <c r="AN19" s="42" t="str">
        <f t="shared" si="4"/>
        <v>NG</v>
      </c>
      <c r="AO19" s="42" t="str">
        <f t="shared" si="5"/>
        <v>NG</v>
      </c>
      <c r="AP19" s="42" t="str">
        <f t="shared" si="6"/>
        <v>NG</v>
      </c>
      <c r="AQ19" s="42" t="str">
        <f t="shared" si="7"/>
        <v>NG</v>
      </c>
      <c r="AR19" s="49"/>
      <c r="AS19" s="49"/>
      <c r="AT19" s="50" t="e">
        <f t="shared" si="15"/>
        <v>#DIV/0!</v>
      </c>
      <c r="AU19" s="49" t="e">
        <f t="shared" si="16"/>
        <v>#DIV/0!</v>
      </c>
    </row>
    <row r="20" spans="2:47" ht="24" customHeight="1" x14ac:dyDescent="0.4">
      <c r="B20" s="38"/>
      <c r="C20" s="38"/>
      <c r="D20" s="43"/>
      <c r="E20" s="44"/>
      <c r="F20" s="44"/>
      <c r="G20" s="44"/>
      <c r="H20" s="44"/>
      <c r="I20" s="44"/>
      <c r="J20" s="46"/>
      <c r="K20" s="43"/>
      <c r="L20" s="44"/>
      <c r="M20" s="44"/>
      <c r="N20" s="44"/>
      <c r="O20" s="44"/>
      <c r="P20" s="44"/>
      <c r="Q20" s="46"/>
      <c r="R20" s="43"/>
      <c r="S20" s="44"/>
      <c r="T20" s="44"/>
      <c r="U20" s="44"/>
      <c r="V20" s="44"/>
      <c r="W20" s="44"/>
      <c r="X20" s="46"/>
      <c r="Y20" s="43"/>
      <c r="Z20" s="44"/>
      <c r="AA20" s="44"/>
      <c r="AB20" s="44"/>
      <c r="AC20" s="44"/>
      <c r="AD20" s="44"/>
      <c r="AE20" s="46"/>
      <c r="AF20" s="43"/>
      <c r="AG20" s="44"/>
      <c r="AH20" s="45"/>
      <c r="AI20" s="40">
        <f t="shared" si="11"/>
        <v>31</v>
      </c>
      <c r="AJ20" s="40">
        <f t="shared" si="12"/>
        <v>0</v>
      </c>
      <c r="AK20" s="41">
        <f t="shared" si="13"/>
        <v>0</v>
      </c>
      <c r="AL20" s="40" t="str">
        <f t="shared" si="14"/>
        <v>NG</v>
      </c>
      <c r="AM20" s="42" t="str">
        <f t="shared" si="3"/>
        <v>NG</v>
      </c>
      <c r="AN20" s="42" t="str">
        <f t="shared" si="4"/>
        <v>NG</v>
      </c>
      <c r="AO20" s="42" t="str">
        <f t="shared" si="5"/>
        <v>NG</v>
      </c>
      <c r="AP20" s="42" t="str">
        <f t="shared" si="6"/>
        <v>NG</v>
      </c>
      <c r="AQ20" s="42" t="str">
        <f t="shared" si="7"/>
        <v>NG</v>
      </c>
      <c r="AR20" s="49"/>
      <c r="AS20" s="49"/>
      <c r="AT20" s="50" t="e">
        <f t="shared" si="15"/>
        <v>#DIV/0!</v>
      </c>
      <c r="AU20" s="49" t="e">
        <f t="shared" si="16"/>
        <v>#DIV/0!</v>
      </c>
    </row>
    <row r="21" spans="2:47" ht="24" customHeight="1" x14ac:dyDescent="0.4">
      <c r="B21" s="38"/>
      <c r="C21" s="38"/>
      <c r="D21" s="43"/>
      <c r="E21" s="44"/>
      <c r="F21" s="44"/>
      <c r="G21" s="44"/>
      <c r="H21" s="44"/>
      <c r="I21" s="44"/>
      <c r="J21" s="46"/>
      <c r="K21" s="43"/>
      <c r="L21" s="44"/>
      <c r="M21" s="44"/>
      <c r="N21" s="44"/>
      <c r="O21" s="44"/>
      <c r="P21" s="44"/>
      <c r="Q21" s="46"/>
      <c r="R21" s="43"/>
      <c r="S21" s="44"/>
      <c r="T21" s="44"/>
      <c r="U21" s="44"/>
      <c r="V21" s="44"/>
      <c r="W21" s="44"/>
      <c r="X21" s="46"/>
      <c r="Y21" s="43"/>
      <c r="Z21" s="44"/>
      <c r="AA21" s="44"/>
      <c r="AB21" s="44"/>
      <c r="AC21" s="44"/>
      <c r="AD21" s="44"/>
      <c r="AE21" s="46"/>
      <c r="AF21" s="43"/>
      <c r="AG21" s="44"/>
      <c r="AH21" s="45"/>
      <c r="AI21" s="40">
        <f t="shared" si="11"/>
        <v>31</v>
      </c>
      <c r="AJ21" s="40">
        <f t="shared" si="12"/>
        <v>0</v>
      </c>
      <c r="AK21" s="41">
        <f t="shared" si="13"/>
        <v>0</v>
      </c>
      <c r="AL21" s="40" t="str">
        <f t="shared" si="14"/>
        <v>NG</v>
      </c>
      <c r="AM21" s="42" t="str">
        <f t="shared" si="3"/>
        <v>NG</v>
      </c>
      <c r="AN21" s="42" t="str">
        <f t="shared" si="4"/>
        <v>NG</v>
      </c>
      <c r="AO21" s="42" t="str">
        <f t="shared" si="5"/>
        <v>NG</v>
      </c>
      <c r="AP21" s="42" t="str">
        <f t="shared" si="6"/>
        <v>NG</v>
      </c>
      <c r="AQ21" s="42" t="str">
        <f t="shared" si="7"/>
        <v>NG</v>
      </c>
      <c r="AR21" s="49"/>
      <c r="AS21" s="49"/>
      <c r="AT21" s="50" t="e">
        <f t="shared" si="15"/>
        <v>#DIV/0!</v>
      </c>
      <c r="AU21" s="49" t="e">
        <f t="shared" si="16"/>
        <v>#DIV/0!</v>
      </c>
    </row>
    <row r="23" spans="2:47" x14ac:dyDescent="0.4">
      <c r="C23" t="s">
        <v>9</v>
      </c>
      <c r="AI23"/>
      <c r="AJ23"/>
      <c r="AK23"/>
      <c r="AL23"/>
      <c r="AM23"/>
      <c r="AN23"/>
      <c r="AO23"/>
      <c r="AP23"/>
      <c r="AR23"/>
      <c r="AS23"/>
      <c r="AT23"/>
      <c r="AU23"/>
    </row>
    <row r="24" spans="2:47" x14ac:dyDescent="0.4">
      <c r="C24" t="s">
        <v>10</v>
      </c>
      <c r="AI24"/>
      <c r="AJ24"/>
      <c r="AK24"/>
      <c r="AL24"/>
      <c r="AM24"/>
      <c r="AN24"/>
      <c r="AO24"/>
      <c r="AP24"/>
      <c r="AR24"/>
      <c r="AS24"/>
      <c r="AT24"/>
      <c r="AU24"/>
    </row>
    <row r="25" spans="2:47" x14ac:dyDescent="0.4">
      <c r="AI25"/>
      <c r="AJ25"/>
      <c r="AK25"/>
      <c r="AL25"/>
      <c r="AM25"/>
      <c r="AN25"/>
      <c r="AO25"/>
      <c r="AP25"/>
      <c r="AR25"/>
      <c r="AS25"/>
      <c r="AT25"/>
      <c r="AU25"/>
    </row>
  </sheetData>
  <mergeCells count="35">
    <mergeCell ref="AF5:AF6"/>
    <mergeCell ref="AG5:AG6"/>
    <mergeCell ref="AH5:AH6"/>
    <mergeCell ref="AI5:AL5"/>
    <mergeCell ref="AM5:AQ5"/>
    <mergeCell ref="Q5:Q6"/>
    <mergeCell ref="R5:R6"/>
    <mergeCell ref="AE5:AE6"/>
    <mergeCell ref="T5:T6"/>
    <mergeCell ref="U5:U6"/>
    <mergeCell ref="V5:V6"/>
    <mergeCell ref="W5:W6"/>
    <mergeCell ref="X5:X6"/>
    <mergeCell ref="Y5:Y6"/>
    <mergeCell ref="Z5:Z6"/>
    <mergeCell ref="AA5:AA6"/>
    <mergeCell ref="AB5:AB6"/>
    <mergeCell ref="AC5:AC6"/>
    <mergeCell ref="AD5:AD6"/>
    <mergeCell ref="AR5:AU5"/>
    <mergeCell ref="B5:C5"/>
    <mergeCell ref="D5:D6"/>
    <mergeCell ref="E5:E6"/>
    <mergeCell ref="F5:F6"/>
    <mergeCell ref="G5:G6"/>
    <mergeCell ref="S5:S6"/>
    <mergeCell ref="H5:H6"/>
    <mergeCell ref="I5:I6"/>
    <mergeCell ref="J5:J6"/>
    <mergeCell ref="K5:K6"/>
    <mergeCell ref="L5:L6"/>
    <mergeCell ref="M5:M6"/>
    <mergeCell ref="N5:N6"/>
    <mergeCell ref="O5:O6"/>
    <mergeCell ref="P5:P6"/>
  </mergeCells>
  <phoneticPr fontId="1"/>
  <conditionalFormatting sqref="D5:AH5">
    <cfRule type="expression" dxfId="8" priority="16">
      <formula>OR(D6="土",D6="日")</formula>
    </cfRule>
  </conditionalFormatting>
  <conditionalFormatting sqref="D7:AH16">
    <cfRule type="expression" dxfId="7" priority="1">
      <formula>OR(D12="土",D12="日")</formula>
    </cfRule>
  </conditionalFormatting>
  <conditionalFormatting sqref="D17:AH17">
    <cfRule type="expression" dxfId="6" priority="18">
      <formula>OR(#REF!="土",#REF!="日")</formula>
    </cfRule>
  </conditionalFormatting>
  <conditionalFormatting sqref="D18:AH21">
    <cfRule type="expression" dxfId="5" priority="11">
      <formula>OR(D22="土",D22="日")</formula>
    </cfRule>
  </conditionalFormatting>
  <dataValidations count="1">
    <dataValidation type="list" allowBlank="1" showInputMessage="1" showErrorMessage="1" sqref="D7:AH21" xr:uid="{5928C285-4FF0-43B7-9482-F5B02975D91D}">
      <formula1>"－,休"</formula1>
    </dataValidation>
  </dataValidations>
  <pageMargins left="0.70866141732283472" right="0.70866141732283472" top="0.74803149606299213" bottom="0.74803149606299213" header="0.31496062992125984" footer="0.31496062992125984"/>
  <pageSetup paperSize="9" scale="5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D47FC-1F3A-4E23-8F30-D0A788815D10}">
  <sheetPr>
    <pageSetUpPr fitToPage="1"/>
  </sheetPr>
  <dimension ref="A1:AK44"/>
  <sheetViews>
    <sheetView showGridLines="0" tabSelected="1" view="pageBreakPreview" zoomScale="60" zoomScaleNormal="70" workbookViewId="0">
      <selection activeCell="H16" sqref="H16"/>
    </sheetView>
  </sheetViews>
  <sheetFormatPr defaultRowHeight="18.75" x14ac:dyDescent="0.4"/>
  <cols>
    <col min="1" max="1" width="3.25" customWidth="1"/>
    <col min="2" max="2" width="25.75" customWidth="1"/>
    <col min="3" max="33" width="4.25" bestFit="1" customWidth="1"/>
    <col min="34" max="34" width="12.625" style="12" customWidth="1"/>
    <col min="35" max="35" width="6.5" customWidth="1"/>
    <col min="36" max="36" width="12.625" style="12" customWidth="1"/>
    <col min="37" max="37" width="6.5" customWidth="1"/>
  </cols>
  <sheetData>
    <row r="1" spans="1:37" x14ac:dyDescent="0.4">
      <c r="A1" s="2" t="s">
        <v>81</v>
      </c>
    </row>
    <row r="2" spans="1:37" s="1" customFormat="1" ht="14.25" x14ac:dyDescent="0.4">
      <c r="AH2" s="13"/>
      <c r="AJ2" s="13"/>
    </row>
    <row r="3" spans="1:37" ht="24" x14ac:dyDescent="0.4">
      <c r="B3" s="11" t="s">
        <v>7</v>
      </c>
    </row>
    <row r="4" spans="1:37" ht="19.5" thickBot="1" x14ac:dyDescent="0.45">
      <c r="AH4" s="56" t="s">
        <v>13</v>
      </c>
      <c r="AI4" s="57"/>
      <c r="AJ4" s="54" t="s">
        <v>15</v>
      </c>
      <c r="AK4" s="55"/>
    </row>
    <row r="5" spans="1:37" ht="19.5" thickTop="1" x14ac:dyDescent="0.4">
      <c r="B5" s="58" t="s">
        <v>3</v>
      </c>
      <c r="C5" s="3">
        <v>1</v>
      </c>
      <c r="D5" s="3">
        <v>2</v>
      </c>
      <c r="E5" s="3">
        <v>3</v>
      </c>
      <c r="F5" s="3">
        <v>4</v>
      </c>
      <c r="G5" s="3">
        <v>5</v>
      </c>
      <c r="H5" s="3">
        <v>6</v>
      </c>
      <c r="I5" s="3">
        <v>7</v>
      </c>
      <c r="J5" s="3">
        <v>8</v>
      </c>
      <c r="K5" s="3">
        <v>9</v>
      </c>
      <c r="L5" s="3">
        <v>10</v>
      </c>
      <c r="M5" s="3">
        <v>11</v>
      </c>
      <c r="N5" s="3">
        <v>12</v>
      </c>
      <c r="O5" s="3">
        <v>13</v>
      </c>
      <c r="P5" s="3">
        <v>14</v>
      </c>
      <c r="Q5" s="3">
        <v>15</v>
      </c>
      <c r="R5" s="3">
        <v>16</v>
      </c>
      <c r="S5" s="3">
        <v>17</v>
      </c>
      <c r="T5" s="3">
        <v>18</v>
      </c>
      <c r="U5" s="3">
        <v>19</v>
      </c>
      <c r="V5" s="3">
        <v>20</v>
      </c>
      <c r="W5" s="3">
        <v>21</v>
      </c>
      <c r="X5" s="3">
        <v>22</v>
      </c>
      <c r="Y5" s="3">
        <v>23</v>
      </c>
      <c r="Z5" s="3">
        <v>24</v>
      </c>
      <c r="AA5" s="3">
        <v>25</v>
      </c>
      <c r="AB5" s="3">
        <v>26</v>
      </c>
      <c r="AC5" s="3">
        <v>27</v>
      </c>
      <c r="AD5" s="3">
        <v>28</v>
      </c>
      <c r="AE5" s="3">
        <v>29</v>
      </c>
      <c r="AF5" s="3">
        <v>30</v>
      </c>
      <c r="AG5" s="8">
        <v>31</v>
      </c>
      <c r="AH5" s="16" t="s">
        <v>23</v>
      </c>
      <c r="AI5" s="17">
        <f>COUNTIFS(C6:AG6,"土",C9:AG9,"")+COUNTIFS(C6:AG6,"日",C9:AG9,"")</f>
        <v>5</v>
      </c>
      <c r="AJ5" s="29" t="s">
        <v>16</v>
      </c>
      <c r="AK5" s="30" t="str" cm="1">
        <f t="array" ref="AK5">IF(
  COUNTIF(C9:I9,"●")=7,
  "対象外",
  IF(
    OR(
      IFERROR(
        COUNTIF(C8:I8,"○")/COUNTBLANK(C9:I9)&gt;=0.285,
        FALSE
      ),
      SUMPRODUCT(
        (C9:I9="") *
        ( (C6:I6="土") + (C6:I6="日") )
      ) &lt;= COUNTIF(C8:I8,"○")
    ),
    "OK",
    "NG"
  )
)</f>
        <v>対象外</v>
      </c>
    </row>
    <row r="6" spans="1:37" x14ac:dyDescent="0.4">
      <c r="B6" s="58"/>
      <c r="C6" s="3" t="s">
        <v>14</v>
      </c>
      <c r="D6" s="3" t="str">
        <f>CHOOSE(MATCH(C6, {"月","火","水","木","金","土","日"}, 0), "火", "水", "木", "金", "土", "日", "月")</f>
        <v>月</v>
      </c>
      <c r="E6" s="3" t="str">
        <f>CHOOSE(MATCH(D6, {"月","火","水","木","金","土","日"}, 0), "火", "水", "木", "金", "土", "日", "月")</f>
        <v>火</v>
      </c>
      <c r="F6" s="3" t="str">
        <f>CHOOSE(MATCH(E6, {"月","火","水","木","金","土","日"}, 0), "火", "水", "木", "金", "土", "日", "月")</f>
        <v>水</v>
      </c>
      <c r="G6" s="3" t="str">
        <f>CHOOSE(MATCH(F6, {"月","火","水","木","金","土","日"}, 0), "火", "水", "木", "金", "土", "日", "月")</f>
        <v>木</v>
      </c>
      <c r="H6" s="3" t="str">
        <f>CHOOSE(MATCH(G6, {"月","火","水","木","金","土","日"}, 0), "火", "水", "木", "金", "土", "日", "月")</f>
        <v>金</v>
      </c>
      <c r="I6" s="3" t="str">
        <f>CHOOSE(MATCH(H6, {"月","火","水","木","金","土","日"}, 0), "火", "水", "木", "金", "土", "日", "月")</f>
        <v>土</v>
      </c>
      <c r="J6" s="3" t="str">
        <f>CHOOSE(MATCH(I6, {"月","火","水","木","金","土","日"}, 0), "火", "水", "木", "金", "土", "日", "月")</f>
        <v>日</v>
      </c>
      <c r="K6" s="3" t="str">
        <f>CHOOSE(MATCH(J6, {"月","火","水","木","金","土","日"}, 0), "火", "水", "木", "金", "土", "日", "月")</f>
        <v>月</v>
      </c>
      <c r="L6" s="3" t="str">
        <f>CHOOSE(MATCH(K6, {"月","火","水","木","金","土","日"}, 0), "火", "水", "木", "金", "土", "日", "月")</f>
        <v>火</v>
      </c>
      <c r="M6" s="3" t="str">
        <f>CHOOSE(MATCH(L6, {"月","火","水","木","金","土","日"}, 0), "火", "水", "木", "金", "土", "日", "月")</f>
        <v>水</v>
      </c>
      <c r="N6" s="3" t="str">
        <f>CHOOSE(MATCH(M6, {"月","火","水","木","金","土","日"}, 0), "火", "水", "木", "金", "土", "日", "月")</f>
        <v>木</v>
      </c>
      <c r="O6" s="3" t="str">
        <f>CHOOSE(MATCH(N6, {"月","火","水","木","金","土","日"}, 0), "火", "水", "木", "金", "土", "日", "月")</f>
        <v>金</v>
      </c>
      <c r="P6" s="3" t="str">
        <f>CHOOSE(MATCH(O6, {"月","火","水","木","金","土","日"}, 0), "火", "水", "木", "金", "土", "日", "月")</f>
        <v>土</v>
      </c>
      <c r="Q6" s="3" t="str">
        <f>CHOOSE(MATCH(P6, {"月","火","水","木","金","土","日"}, 0), "火", "水", "木", "金", "土", "日", "月")</f>
        <v>日</v>
      </c>
      <c r="R6" s="3" t="str">
        <f>CHOOSE(MATCH(Q6, {"月","火","水","木","金","土","日"}, 0), "火", "水", "木", "金", "土", "日", "月")</f>
        <v>月</v>
      </c>
      <c r="S6" s="3" t="str">
        <f>CHOOSE(MATCH(R6, {"月","火","水","木","金","土","日"}, 0), "火", "水", "木", "金", "土", "日", "月")</f>
        <v>火</v>
      </c>
      <c r="T6" s="3" t="str">
        <f>CHOOSE(MATCH(S6, {"月","火","水","木","金","土","日"}, 0), "火", "水", "木", "金", "土", "日", "月")</f>
        <v>水</v>
      </c>
      <c r="U6" s="3" t="str">
        <f>CHOOSE(MATCH(T6, {"月","火","水","木","金","土","日"}, 0), "火", "水", "木", "金", "土", "日", "月")</f>
        <v>木</v>
      </c>
      <c r="V6" s="3" t="str">
        <f>CHOOSE(MATCH(U6, {"月","火","水","木","金","土","日"}, 0), "火", "水", "木", "金", "土", "日", "月")</f>
        <v>金</v>
      </c>
      <c r="W6" s="3" t="str">
        <f>CHOOSE(MATCH(V6, {"月","火","水","木","金","土","日"}, 0), "火", "水", "木", "金", "土", "日", "月")</f>
        <v>土</v>
      </c>
      <c r="X6" s="3" t="str">
        <f>CHOOSE(MATCH(W6, {"月","火","水","木","金","土","日"}, 0), "火", "水", "木", "金", "土", "日", "月")</f>
        <v>日</v>
      </c>
      <c r="Y6" s="3" t="str">
        <f>CHOOSE(MATCH(X6, {"月","火","水","木","金","土","日"}, 0), "火", "水", "木", "金", "土", "日", "月")</f>
        <v>月</v>
      </c>
      <c r="Z6" s="3" t="str">
        <f>CHOOSE(MATCH(Y6, {"月","火","水","木","金","土","日"}, 0), "火", "水", "木", "金", "土", "日", "月")</f>
        <v>火</v>
      </c>
      <c r="AA6" s="3" t="str">
        <f>CHOOSE(MATCH(Z6, {"月","火","水","木","金","土","日"}, 0), "火", "水", "木", "金", "土", "日", "月")</f>
        <v>水</v>
      </c>
      <c r="AB6" s="3" t="str">
        <f>CHOOSE(MATCH(AA6, {"月","火","水","木","金","土","日"}, 0), "火", "水", "木", "金", "土", "日", "月")</f>
        <v>木</v>
      </c>
      <c r="AC6" s="3" t="str">
        <f>CHOOSE(MATCH(AB6, {"月","火","水","木","金","土","日"}, 0), "火", "水", "木", "金", "土", "日", "月")</f>
        <v>金</v>
      </c>
      <c r="AD6" s="3" t="str">
        <f>CHOOSE(MATCH(AC6, {"月","火","水","木","金","土","日"}, 0), "火", "水", "木", "金", "土", "日", "月")</f>
        <v>土</v>
      </c>
      <c r="AE6" s="3" t="str">
        <f>CHOOSE(MATCH(AD6, {"月","火","水","木","金","土","日"}, 0), "火", "水", "木", "金", "土", "日", "月")</f>
        <v>日</v>
      </c>
      <c r="AF6" s="3" t="str">
        <f>CHOOSE(MATCH(AE6, {"月","火","水","木","金","土","日"}, 0), "火", "水", "木", "金", "土", "日", "月")</f>
        <v>月</v>
      </c>
      <c r="AG6" s="8" t="str">
        <f>CHOOSE(MATCH(AF6, {"月","火","水","木","金","土","日"}, 0), "火", "水", "木", "金", "土", "日", "月")</f>
        <v>火</v>
      </c>
      <c r="AH6" s="18" t="s">
        <v>1</v>
      </c>
      <c r="AI6" s="19">
        <f>COUNTA(C8:AG8)</f>
        <v>5</v>
      </c>
      <c r="AJ6" s="31" t="s">
        <v>17</v>
      </c>
      <c r="AK6" s="32" t="str" cm="1">
        <f t="array" ref="AK6">IF(
  COUNTIF(J9:P9,"●")=7,
  "対象外",
  IF(
    OR(
      IFERROR(
        COUNTIF(J8:P8,"○")/COUNTBLANK(J9:P9)&gt;=0.285,
        FALSE
      ),
      SUMPRODUCT(
        (J9:P9="") *
        ( (J6:P6="土") + (J6:P6="日") )
      ) &lt;= COUNTIF(J8:P8,"○")
    ),
    "OK",
    "NG"
  )
)</f>
        <v>OK</v>
      </c>
    </row>
    <row r="7" spans="1:37" x14ac:dyDescent="0.4">
      <c r="B7" s="6" t="s">
        <v>20</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9"/>
      <c r="AH7" s="20" t="s">
        <v>2</v>
      </c>
      <c r="AI7" s="21">
        <f>COUNTA(C5:AG5)-COUNTA(C9:AG9)</f>
        <v>17</v>
      </c>
      <c r="AJ7" s="31" t="s">
        <v>18</v>
      </c>
      <c r="AK7" s="32" t="str" cm="1">
        <f t="array" ref="AK7">IF(
  COUNTIF(Q9:W9,"●")=7,
  "対象外",
  IF(
    OR(
      IFERROR(
        COUNTIF(Q8:W8,"○")/COUNTBLANK(Q9:W9)&gt;=0.285,
        FALSE
      ),
      SUMPRODUCT(
        (Q9:W9="") *
        ( (Q6:W6="土") + (Q6:W6="日") )
      ) &lt;= COUNTIF(Q8:W8,"○")
    ),
    "OK",
    "NG"
  )
)</f>
        <v>OK</v>
      </c>
    </row>
    <row r="8" spans="1:37" x14ac:dyDescent="0.4">
      <c r="B8" s="6" t="s">
        <v>6</v>
      </c>
      <c r="C8" s="4"/>
      <c r="D8" s="4"/>
      <c r="E8" s="4"/>
      <c r="F8" s="4"/>
      <c r="G8" s="4"/>
      <c r="H8" s="4"/>
      <c r="I8" s="4"/>
      <c r="J8" s="4"/>
      <c r="K8" s="4"/>
      <c r="L8" s="4"/>
      <c r="M8" s="4"/>
      <c r="N8" s="4"/>
      <c r="O8" s="4"/>
      <c r="P8" s="4" t="s">
        <v>12</v>
      </c>
      <c r="Q8" s="4" t="s">
        <v>12</v>
      </c>
      <c r="R8" s="4"/>
      <c r="S8" s="4"/>
      <c r="T8" s="4"/>
      <c r="U8" s="4"/>
      <c r="V8" s="4"/>
      <c r="W8" s="4" t="s">
        <v>12</v>
      </c>
      <c r="X8" s="4" t="s">
        <v>12</v>
      </c>
      <c r="Y8" s="4"/>
      <c r="Z8" s="4"/>
      <c r="AA8" s="4"/>
      <c r="AB8" s="4"/>
      <c r="AC8" s="4"/>
      <c r="AD8" s="4" t="s">
        <v>12</v>
      </c>
      <c r="AE8" s="4"/>
      <c r="AF8" s="4"/>
      <c r="AG8" s="9"/>
      <c r="AH8" s="20" t="s">
        <v>8</v>
      </c>
      <c r="AI8" s="22">
        <f>AI6/AI7</f>
        <v>0.29411764705882354</v>
      </c>
      <c r="AJ8" s="31" t="s">
        <v>19</v>
      </c>
      <c r="AK8" s="33" t="str" cm="1">
        <f t="array" ref="AK8">IF(
  COUNTIF(X9:AD9,"●")=7,
  "対象外",
  IF(
    OR(
      IFERROR(
        COUNTIF(X8:AD8,"○")/COUNTBLANK(X9:AD9)&gt;=0.285,
        FALSE
      ),
      SUMPRODUCT(
        (X9:AD9="") *
        ( (X6:AD6="土") + (X6:AD6="日") )
      ) &lt;= COUNTIF(X8:AD8,"○")
    ),
    "OK",
    "NG"
  )
)</f>
        <v>OK</v>
      </c>
    </row>
    <row r="9" spans="1:37" x14ac:dyDescent="0.4">
      <c r="B9" s="7" t="s">
        <v>11</v>
      </c>
      <c r="C9" s="5" t="s">
        <v>22</v>
      </c>
      <c r="D9" s="5" t="s">
        <v>22</v>
      </c>
      <c r="E9" s="5" t="s">
        <v>22</v>
      </c>
      <c r="F9" s="5" t="s">
        <v>22</v>
      </c>
      <c r="G9" s="5" t="s">
        <v>22</v>
      </c>
      <c r="H9" s="5" t="s">
        <v>22</v>
      </c>
      <c r="I9" s="5" t="s">
        <v>22</v>
      </c>
      <c r="J9" s="5" t="s">
        <v>22</v>
      </c>
      <c r="K9" s="5" t="s">
        <v>22</v>
      </c>
      <c r="L9" s="5" t="s">
        <v>22</v>
      </c>
      <c r="M9" s="5" t="s">
        <v>22</v>
      </c>
      <c r="N9" s="5"/>
      <c r="O9" s="5"/>
      <c r="P9" s="5"/>
      <c r="Q9" s="5"/>
      <c r="R9" s="5"/>
      <c r="S9" s="5"/>
      <c r="T9" s="5"/>
      <c r="U9" s="5"/>
      <c r="V9" s="5"/>
      <c r="W9" s="5"/>
      <c r="X9" s="5"/>
      <c r="Y9" s="5"/>
      <c r="Z9" s="5"/>
      <c r="AA9" s="5"/>
      <c r="AB9" s="5"/>
      <c r="AC9" s="5"/>
      <c r="AD9" s="5"/>
      <c r="AE9" s="5" t="s">
        <v>0</v>
      </c>
      <c r="AF9" s="5" t="s">
        <v>0</v>
      </c>
      <c r="AG9" s="10" t="s">
        <v>0</v>
      </c>
      <c r="AH9" s="52"/>
      <c r="AI9" s="53"/>
      <c r="AJ9" s="31" t="s">
        <v>21</v>
      </c>
      <c r="AK9" s="33" t="str" cm="1">
        <f t="array" ref="AK9">IF(
  OR(COUNTIF(AE9:AG9,"●")=3,COUNTIF(AE5:AG5,"")=3),
  "対象外",
  IF(
    OR(
      IFERROR(
        COUNTIF(AE8:AG8,"○")/COUNTBLANK(AE9:AG9)&gt;=0.285,
        FALSE
      ),
      SUMPRODUCT(
        (AE9:AG9="") *
        ( (AE6:AG6="土") + (AE6:AG6="日") )
      ) &lt;= COUNTIF(AE8:AG8,"○")
    ),
    "OK",
    "NG"
  )
)</f>
        <v>対象外</v>
      </c>
    </row>
    <row r="10" spans="1:37" ht="144.75" customHeight="1" thickBot="1" x14ac:dyDescent="0.45">
      <c r="B10" s="14"/>
      <c r="C10" s="25"/>
      <c r="D10" s="25"/>
      <c r="E10" s="25"/>
      <c r="F10" s="25"/>
      <c r="G10" s="25"/>
      <c r="H10" s="25"/>
      <c r="I10" s="25"/>
      <c r="J10" s="25"/>
      <c r="K10" s="25"/>
      <c r="L10" s="25"/>
      <c r="M10" s="25"/>
      <c r="N10" s="25" t="s">
        <v>32</v>
      </c>
      <c r="O10" s="25"/>
      <c r="P10" s="25"/>
      <c r="Q10" s="25"/>
      <c r="R10" s="25"/>
      <c r="S10" s="25"/>
      <c r="T10" s="25"/>
      <c r="U10" s="25"/>
      <c r="V10" s="25"/>
      <c r="W10" s="25"/>
      <c r="X10" s="25"/>
      <c r="Y10" s="25"/>
      <c r="Z10" s="25"/>
      <c r="AA10" s="25"/>
      <c r="AB10" s="25"/>
      <c r="AC10" s="25"/>
      <c r="AD10" s="25"/>
      <c r="AE10" s="25" t="s">
        <v>33</v>
      </c>
      <c r="AF10" s="25" t="s">
        <v>33</v>
      </c>
      <c r="AG10" s="26" t="s">
        <v>33</v>
      </c>
      <c r="AH10" s="23" t="s">
        <v>31</v>
      </c>
      <c r="AI10" s="24" t="str">
        <f>IF(AI8&gt;0.285,"OK",IF(AI6&gt;=AI5,"OK","NG"))</f>
        <v>OK</v>
      </c>
      <c r="AJ10" s="34" t="s">
        <v>43</v>
      </c>
      <c r="AK10" s="35" t="str">
        <f>IF(COUNTIF(AK5:AK9,"NG")&gt;0,"NG","OK")</f>
        <v>OK</v>
      </c>
    </row>
    <row r="11" spans="1:37" ht="19.5" thickTop="1" x14ac:dyDescent="0.4">
      <c r="B11" s="58" t="s">
        <v>24</v>
      </c>
      <c r="C11" s="3">
        <v>1</v>
      </c>
      <c r="D11" s="3">
        <v>2</v>
      </c>
      <c r="E11" s="3">
        <v>3</v>
      </c>
      <c r="F11" s="3">
        <v>4</v>
      </c>
      <c r="G11" s="3">
        <v>5</v>
      </c>
      <c r="H11" s="3">
        <v>6</v>
      </c>
      <c r="I11" s="3">
        <v>7</v>
      </c>
      <c r="J11" s="3">
        <v>8</v>
      </c>
      <c r="K11" s="3">
        <v>9</v>
      </c>
      <c r="L11" s="3">
        <v>10</v>
      </c>
      <c r="M11" s="3">
        <v>11</v>
      </c>
      <c r="N11" s="3">
        <v>12</v>
      </c>
      <c r="O11" s="3">
        <v>13</v>
      </c>
      <c r="P11" s="3">
        <v>14</v>
      </c>
      <c r="Q11" s="3">
        <v>15</v>
      </c>
      <c r="R11" s="3">
        <v>16</v>
      </c>
      <c r="S11" s="3">
        <v>17</v>
      </c>
      <c r="T11" s="3">
        <v>18</v>
      </c>
      <c r="U11" s="3">
        <v>19</v>
      </c>
      <c r="V11" s="3">
        <v>20</v>
      </c>
      <c r="W11" s="3">
        <v>21</v>
      </c>
      <c r="X11" s="3">
        <v>22</v>
      </c>
      <c r="Y11" s="3">
        <v>23</v>
      </c>
      <c r="Z11" s="3">
        <v>24</v>
      </c>
      <c r="AA11" s="3">
        <v>25</v>
      </c>
      <c r="AB11" s="3">
        <v>26</v>
      </c>
      <c r="AC11" s="3">
        <v>27</v>
      </c>
      <c r="AD11" s="3">
        <v>28</v>
      </c>
      <c r="AE11" s="3">
        <v>29</v>
      </c>
      <c r="AF11" s="3">
        <v>30</v>
      </c>
      <c r="AG11" s="8">
        <v>31</v>
      </c>
      <c r="AH11" s="16" t="s">
        <v>23</v>
      </c>
      <c r="AI11" s="17">
        <f>COUNTIFS(C12:AG12,"土",C15:AG15,"")+COUNTIFS(C12:AG12,"日",C15:AG15,"")</f>
        <v>8</v>
      </c>
      <c r="AJ11" s="29" t="s">
        <v>16</v>
      </c>
      <c r="AK11" s="30" t="str" cm="1">
        <f t="array" ref="AK11">IF(
  COUNTIF(C15:I15,"●")=7,
  "対象外",
  IF(
    OR(
      IFERROR(
        COUNTIF(C14:I14,"○")/COUNTBLANK(C15:I15)&gt;=0.285,
        FALSE
      ),
      SUMPRODUCT(
        (C15:I15="") *
        ( (C12:I12="土") + (C12:I12="日") )
      ) &lt;= COUNTIF(C14:I14,"○")
    ),
    "OK",
    "NG"
  )
)</f>
        <v>OK</v>
      </c>
    </row>
    <row r="12" spans="1:37" x14ac:dyDescent="0.4">
      <c r="B12" s="58"/>
      <c r="C12" s="3" t="s">
        <v>4</v>
      </c>
      <c r="D12" s="3" t="str">
        <f>CHOOSE(MATCH(C12, {"月","火","水","木","金","土","日"}, 0), "火", "水", "木", "金", "土", "日", "月")</f>
        <v>木</v>
      </c>
      <c r="E12" s="3" t="str">
        <f>CHOOSE(MATCH(D12, {"月","火","水","木","金","土","日"}, 0), "火", "水", "木", "金", "土", "日", "月")</f>
        <v>金</v>
      </c>
      <c r="F12" s="3" t="str">
        <f>CHOOSE(MATCH(E12, {"月","火","水","木","金","土","日"}, 0), "火", "水", "木", "金", "土", "日", "月")</f>
        <v>土</v>
      </c>
      <c r="G12" s="3" t="str">
        <f>CHOOSE(MATCH(F12, {"月","火","水","木","金","土","日"}, 0), "火", "水", "木", "金", "土", "日", "月")</f>
        <v>日</v>
      </c>
      <c r="H12" s="3" t="str">
        <f>CHOOSE(MATCH(G12, {"月","火","水","木","金","土","日"}, 0), "火", "水", "木", "金", "土", "日", "月")</f>
        <v>月</v>
      </c>
      <c r="I12" s="3" t="str">
        <f>CHOOSE(MATCH(H12, {"月","火","水","木","金","土","日"}, 0), "火", "水", "木", "金", "土", "日", "月")</f>
        <v>火</v>
      </c>
      <c r="J12" s="3" t="str">
        <f>CHOOSE(MATCH(I12, {"月","火","水","木","金","土","日"}, 0), "火", "水", "木", "金", "土", "日", "月")</f>
        <v>水</v>
      </c>
      <c r="K12" s="3" t="str">
        <f>CHOOSE(MATCH(J12, {"月","火","水","木","金","土","日"}, 0), "火", "水", "木", "金", "土", "日", "月")</f>
        <v>木</v>
      </c>
      <c r="L12" s="3" t="str">
        <f>CHOOSE(MATCH(K12, {"月","火","水","木","金","土","日"}, 0), "火", "水", "木", "金", "土", "日", "月")</f>
        <v>金</v>
      </c>
      <c r="M12" s="3" t="str">
        <f>CHOOSE(MATCH(L12, {"月","火","水","木","金","土","日"}, 0), "火", "水", "木", "金", "土", "日", "月")</f>
        <v>土</v>
      </c>
      <c r="N12" s="3" t="str">
        <f>CHOOSE(MATCH(M12, {"月","火","水","木","金","土","日"}, 0), "火", "水", "木", "金", "土", "日", "月")</f>
        <v>日</v>
      </c>
      <c r="O12" s="3" t="str">
        <f>CHOOSE(MATCH(N12, {"月","火","水","木","金","土","日"}, 0), "火", "水", "木", "金", "土", "日", "月")</f>
        <v>月</v>
      </c>
      <c r="P12" s="3" t="str">
        <f>CHOOSE(MATCH(O12, {"月","火","水","木","金","土","日"}, 0), "火", "水", "木", "金", "土", "日", "月")</f>
        <v>火</v>
      </c>
      <c r="Q12" s="3" t="str">
        <f>CHOOSE(MATCH(P12, {"月","火","水","木","金","土","日"}, 0), "火", "水", "木", "金", "土", "日", "月")</f>
        <v>水</v>
      </c>
      <c r="R12" s="3" t="str">
        <f>CHOOSE(MATCH(Q12, {"月","火","水","木","金","土","日"}, 0), "火", "水", "木", "金", "土", "日", "月")</f>
        <v>木</v>
      </c>
      <c r="S12" s="3" t="str">
        <f>CHOOSE(MATCH(R12, {"月","火","水","木","金","土","日"}, 0), "火", "水", "木", "金", "土", "日", "月")</f>
        <v>金</v>
      </c>
      <c r="T12" s="3" t="str">
        <f>CHOOSE(MATCH(S12, {"月","火","水","木","金","土","日"}, 0), "火", "水", "木", "金", "土", "日", "月")</f>
        <v>土</v>
      </c>
      <c r="U12" s="3" t="str">
        <f>CHOOSE(MATCH(T12, {"月","火","水","木","金","土","日"}, 0), "火", "水", "木", "金", "土", "日", "月")</f>
        <v>日</v>
      </c>
      <c r="V12" s="3" t="str">
        <f>CHOOSE(MATCH(U12, {"月","火","水","木","金","土","日"}, 0), "火", "水", "木", "金", "土", "日", "月")</f>
        <v>月</v>
      </c>
      <c r="W12" s="3" t="str">
        <f>CHOOSE(MATCH(V12, {"月","火","水","木","金","土","日"}, 0), "火", "水", "木", "金", "土", "日", "月")</f>
        <v>火</v>
      </c>
      <c r="X12" s="3" t="str">
        <f>CHOOSE(MATCH(W12, {"月","火","水","木","金","土","日"}, 0), "火", "水", "木", "金", "土", "日", "月")</f>
        <v>水</v>
      </c>
      <c r="Y12" s="3" t="str">
        <f>CHOOSE(MATCH(X12, {"月","火","水","木","金","土","日"}, 0), "火", "水", "木", "金", "土", "日", "月")</f>
        <v>木</v>
      </c>
      <c r="Z12" s="3" t="str">
        <f>CHOOSE(MATCH(Y12, {"月","火","水","木","金","土","日"}, 0), "火", "水", "木", "金", "土", "日", "月")</f>
        <v>金</v>
      </c>
      <c r="AA12" s="3" t="str">
        <f>CHOOSE(MATCH(Z12, {"月","火","水","木","金","土","日"}, 0), "火", "水", "木", "金", "土", "日", "月")</f>
        <v>土</v>
      </c>
      <c r="AB12" s="3" t="str">
        <f>CHOOSE(MATCH(AA12, {"月","火","水","木","金","土","日"}, 0), "火", "水", "木", "金", "土", "日", "月")</f>
        <v>日</v>
      </c>
      <c r="AC12" s="3" t="str">
        <f>CHOOSE(MATCH(AB12, {"月","火","水","木","金","土","日"}, 0), "火", "水", "木", "金", "土", "日", "月")</f>
        <v>月</v>
      </c>
      <c r="AD12" s="3" t="str">
        <f>CHOOSE(MATCH(AC12, {"月","火","水","木","金","土","日"}, 0), "火", "水", "木", "金", "土", "日", "月")</f>
        <v>火</v>
      </c>
      <c r="AE12" s="3" t="str">
        <f>CHOOSE(MATCH(AD12, {"月","火","水","木","金","土","日"}, 0), "火", "水", "木", "金", "土", "日", "月")</f>
        <v>水</v>
      </c>
      <c r="AF12" s="3" t="str">
        <f>CHOOSE(MATCH(AE12, {"月","火","水","木","金","土","日"}, 0), "火", "水", "木", "金", "土", "日", "月")</f>
        <v>木</v>
      </c>
      <c r="AG12" s="8" t="str">
        <f>CHOOSE(MATCH(AF12, {"月","火","水","木","金","土","日"}, 0), "火", "水", "木", "金", "土", "日", "月")</f>
        <v>金</v>
      </c>
      <c r="AH12" s="18" t="s">
        <v>1</v>
      </c>
      <c r="AI12" s="19">
        <f>COUNTA(C14:AG14)</f>
        <v>9</v>
      </c>
      <c r="AJ12" s="31" t="s">
        <v>17</v>
      </c>
      <c r="AK12" s="32" t="str" cm="1">
        <f t="array" ref="AK12">IF(
  COUNTIF(J15:P15,"●")=7,
  "対象外",
  IF(
    OR(
      IFERROR(
        COUNTIF(J14:P14,"○")/COUNTBLANK(J15:P15)&gt;=0.285,
        FALSE
      ),
      SUMPRODUCT(
        (J15:P15="") *
        ( (J12:P12="土") + (J12:P12="日") )
      ) &lt;= COUNTIF(J14:P14,"○")
    ),
    "OK",
    "NG"
  )
)</f>
        <v>OK</v>
      </c>
    </row>
    <row r="13" spans="1:37" x14ac:dyDescent="0.4">
      <c r="B13" s="6" t="s">
        <v>20</v>
      </c>
      <c r="C13" s="4"/>
      <c r="D13" s="4"/>
      <c r="E13" s="4"/>
      <c r="F13" s="4"/>
      <c r="G13" s="4"/>
      <c r="H13" s="4"/>
      <c r="I13" s="4"/>
      <c r="J13" s="4"/>
      <c r="K13" s="4"/>
      <c r="L13" s="4"/>
      <c r="M13" s="4"/>
      <c r="N13" s="4"/>
      <c r="O13" s="4" t="s">
        <v>12</v>
      </c>
      <c r="P13" s="4"/>
      <c r="Q13" s="4"/>
      <c r="R13" s="4"/>
      <c r="S13" s="4"/>
      <c r="T13" s="4"/>
      <c r="U13" s="4"/>
      <c r="V13" s="4"/>
      <c r="W13" s="4"/>
      <c r="X13" s="4"/>
      <c r="Y13" s="4"/>
      <c r="Z13" s="4"/>
      <c r="AA13" s="4"/>
      <c r="AB13" s="4"/>
      <c r="AC13" s="4"/>
      <c r="AD13" s="4"/>
      <c r="AE13" s="4"/>
      <c r="AF13" s="4"/>
      <c r="AG13" s="9"/>
      <c r="AH13" s="20" t="s">
        <v>2</v>
      </c>
      <c r="AI13" s="21">
        <f>COUNTA(C11:AG11)-COUNTA(C15:AG15)</f>
        <v>28</v>
      </c>
      <c r="AJ13" s="31" t="s">
        <v>18</v>
      </c>
      <c r="AK13" s="32" t="str" cm="1">
        <f t="array" ref="AK13">IF(
  COUNTIF(Q15:W15,"●")=7,
  "対象外",
  IF(
    OR(
      IFERROR(
        COUNTIF(Q14:W14,"○")/COUNTBLANK(Q15:W15)&gt;=0.285,
        FALSE
      ),
      SUMPRODUCT(
        (Q15:W15="") *
        ( (Q12:W12="土") + (Q12:W12="日") )
      ) &lt;= COUNTIF(Q14:W14,"○")
    ),
    "OK",
    "NG"
  )
)</f>
        <v>OK</v>
      </c>
    </row>
    <row r="14" spans="1:37" x14ac:dyDescent="0.4">
      <c r="B14" s="6" t="s">
        <v>6</v>
      </c>
      <c r="C14" s="4"/>
      <c r="D14" s="4"/>
      <c r="E14" s="4"/>
      <c r="F14" s="4" t="s">
        <v>12</v>
      </c>
      <c r="G14" s="4" t="s">
        <v>12</v>
      </c>
      <c r="H14" s="4"/>
      <c r="I14" s="4"/>
      <c r="J14" s="4"/>
      <c r="K14" s="4"/>
      <c r="L14" s="4"/>
      <c r="M14" s="4" t="s">
        <v>12</v>
      </c>
      <c r="N14" s="4" t="s">
        <v>12</v>
      </c>
      <c r="O14" s="4" t="s">
        <v>12</v>
      </c>
      <c r="P14" s="4"/>
      <c r="Q14" s="4"/>
      <c r="R14" s="4"/>
      <c r="S14" s="4"/>
      <c r="T14" s="4" t="s">
        <v>12</v>
      </c>
      <c r="U14" s="4" t="s">
        <v>12</v>
      </c>
      <c r="V14" s="4"/>
      <c r="W14" s="4"/>
      <c r="X14" s="4"/>
      <c r="Y14" s="4"/>
      <c r="Z14" s="4"/>
      <c r="AA14" s="4" t="s">
        <v>12</v>
      </c>
      <c r="AB14" s="4" t="s">
        <v>12</v>
      </c>
      <c r="AC14" s="4"/>
      <c r="AD14" s="4"/>
      <c r="AE14" s="4"/>
      <c r="AF14" s="4"/>
      <c r="AG14" s="9"/>
      <c r="AH14" s="20" t="s">
        <v>8</v>
      </c>
      <c r="AI14" s="22">
        <f>AI12/AI13</f>
        <v>0.32142857142857145</v>
      </c>
      <c r="AJ14" s="31" t="s">
        <v>19</v>
      </c>
      <c r="AK14" s="33" t="str" cm="1">
        <f t="array" ref="AK14">IF(
  COUNTIF(X15:AD15,"●")=7,
  "対象外",
  IF(
    OR(
      IFERROR(
        COUNTIF(X14:AD14,"○")/COUNTBLANK(X15:AD15)&gt;=0.285,
        FALSE
      ),
      SUMPRODUCT(
        (X15:AD15="") *
        ( (X12:AD12="土") + (X12:AD12="日") )
      ) &lt;= COUNTIF(X14:AD14,"○")
    ),
    "OK",
    "NG"
  )
)</f>
        <v>OK</v>
      </c>
    </row>
    <row r="15" spans="1:37" x14ac:dyDescent="0.4">
      <c r="B15" s="7" t="s">
        <v>11</v>
      </c>
      <c r="C15" s="5" t="s">
        <v>22</v>
      </c>
      <c r="D15" s="5" t="s">
        <v>22</v>
      </c>
      <c r="E15" s="5" t="s">
        <v>22</v>
      </c>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10"/>
      <c r="AH15" s="52"/>
      <c r="AI15" s="53"/>
      <c r="AJ15" s="31" t="s">
        <v>21</v>
      </c>
      <c r="AK15" s="33" t="str" cm="1">
        <f t="array" ref="AK15">IF(
  OR(COUNTIF(AE15:AG15,"●")=3,COUNTIF(AE11:AG11,"")=3),
  "対象外",
  IF(
    OR(
      IFERROR(
        COUNTIF(AE14:AG14,"○")/COUNTBLANK(AE15:AG15)&gt;=0.285,
        FALSE
      ),
      SUMPRODUCT(
        (AE15:AG15="") *
        ( (AE12:AG12="土") + (AE12:AG12="日") )
      ) &lt;= COUNTIF(AE14:AG14,"○")
    ),
    "OK",
    "NG"
  )
)</f>
        <v>OK</v>
      </c>
    </row>
    <row r="16" spans="1:37" ht="144.75" customHeight="1" thickBot="1" x14ac:dyDescent="0.45">
      <c r="B16" s="14"/>
      <c r="C16" s="25" t="s">
        <v>33</v>
      </c>
      <c r="D16" s="25" t="s">
        <v>33</v>
      </c>
      <c r="E16" s="25" t="s">
        <v>33</v>
      </c>
      <c r="F16" s="25"/>
      <c r="G16" s="25"/>
      <c r="H16" s="25"/>
      <c r="I16" s="25"/>
      <c r="J16" s="25"/>
      <c r="K16" s="25"/>
      <c r="L16" s="25"/>
      <c r="M16" s="25"/>
      <c r="N16" s="25"/>
      <c r="O16" s="25" t="s">
        <v>34</v>
      </c>
      <c r="P16" s="25"/>
      <c r="Q16" s="25"/>
      <c r="R16" s="25"/>
      <c r="S16" s="25"/>
      <c r="T16" s="25"/>
      <c r="U16" s="25"/>
      <c r="V16" s="25"/>
      <c r="W16" s="25"/>
      <c r="X16" s="25"/>
      <c r="Y16" s="25"/>
      <c r="Z16" s="25"/>
      <c r="AA16" s="25"/>
      <c r="AB16" s="25"/>
      <c r="AC16" s="25"/>
      <c r="AD16" s="25"/>
      <c r="AE16" s="25"/>
      <c r="AF16" s="25"/>
      <c r="AG16" s="26"/>
      <c r="AH16" s="23" t="s">
        <v>31</v>
      </c>
      <c r="AI16" s="24" t="str">
        <f>IF(AI14&gt;0.285,"OK",IF(AI12&gt;=AI11,"OK","NG"))</f>
        <v>OK</v>
      </c>
      <c r="AJ16" s="34" t="s">
        <v>43</v>
      </c>
      <c r="AK16" s="35" t="str">
        <f>IF(COUNTIF(AK11:AK15,"NG")&gt;0,"NG","OK")</f>
        <v>OK</v>
      </c>
    </row>
    <row r="17" spans="2:37" ht="19.5" thickTop="1" x14ac:dyDescent="0.4">
      <c r="B17" s="58" t="s">
        <v>25</v>
      </c>
      <c r="C17" s="3">
        <v>1</v>
      </c>
      <c r="D17" s="3">
        <v>2</v>
      </c>
      <c r="E17" s="3">
        <v>3</v>
      </c>
      <c r="F17" s="3">
        <v>4</v>
      </c>
      <c r="G17" s="3">
        <v>5</v>
      </c>
      <c r="H17" s="3">
        <v>6</v>
      </c>
      <c r="I17" s="3">
        <v>7</v>
      </c>
      <c r="J17" s="3">
        <v>8</v>
      </c>
      <c r="K17" s="3">
        <v>9</v>
      </c>
      <c r="L17" s="3">
        <v>10</v>
      </c>
      <c r="M17" s="3">
        <v>11</v>
      </c>
      <c r="N17" s="3">
        <v>12</v>
      </c>
      <c r="O17" s="3">
        <v>13</v>
      </c>
      <c r="P17" s="3">
        <v>14</v>
      </c>
      <c r="Q17" s="3">
        <v>15</v>
      </c>
      <c r="R17" s="3">
        <v>16</v>
      </c>
      <c r="S17" s="3">
        <v>17</v>
      </c>
      <c r="T17" s="3">
        <v>18</v>
      </c>
      <c r="U17" s="3">
        <v>19</v>
      </c>
      <c r="V17" s="3">
        <v>20</v>
      </c>
      <c r="W17" s="3">
        <v>21</v>
      </c>
      <c r="X17" s="3">
        <v>22</v>
      </c>
      <c r="Y17" s="3">
        <v>23</v>
      </c>
      <c r="Z17" s="3">
        <v>24</v>
      </c>
      <c r="AA17" s="3">
        <v>25</v>
      </c>
      <c r="AB17" s="3">
        <v>26</v>
      </c>
      <c r="AC17" s="3">
        <v>27</v>
      </c>
      <c r="AD17" s="3">
        <v>28</v>
      </c>
      <c r="AE17" s="3"/>
      <c r="AF17" s="3"/>
      <c r="AG17" s="8"/>
      <c r="AH17" s="16" t="s">
        <v>23</v>
      </c>
      <c r="AI17" s="17">
        <f>COUNTIFS(C18:AG18,"土",C21:AG21,"")+COUNTIFS(C18:AG18,"日",C21:AG21,"")</f>
        <v>8</v>
      </c>
      <c r="AJ17" s="29" t="s">
        <v>16</v>
      </c>
      <c r="AK17" s="30" t="str" cm="1">
        <f t="array" ref="AK17">IF(
  COUNTIF(C21:I21,"●")=7,
  "対象外",
  IF(
    OR(
      IFERROR(
        COUNTIF(C20:I20,"○")/COUNTBLANK(C21:I21)&gt;=0.285,
        FALSE
      ),
      SUMPRODUCT(
        (C21:I21="") *
        ( (C18:I18="土") + (C18:I18="日") )
      ) &lt;= COUNTIF(C20:I20,"○")
    ),
    "OK",
    "NG"
  )
)</f>
        <v>OK</v>
      </c>
    </row>
    <row r="18" spans="2:37" x14ac:dyDescent="0.4">
      <c r="B18" s="58"/>
      <c r="C18" s="3" t="s">
        <v>5</v>
      </c>
      <c r="D18" s="3" t="str">
        <f>CHOOSE(MATCH(C18, {"月","火","水","木","金","土","日"}, 0), "火", "水", "木", "金", "土", "日", "月")</f>
        <v>日</v>
      </c>
      <c r="E18" s="3" t="str">
        <f>CHOOSE(MATCH(D18, {"月","火","水","木","金","土","日"}, 0), "火", "水", "木", "金", "土", "日", "月")</f>
        <v>月</v>
      </c>
      <c r="F18" s="3" t="str">
        <f>CHOOSE(MATCH(E18, {"月","火","水","木","金","土","日"}, 0), "火", "水", "木", "金", "土", "日", "月")</f>
        <v>火</v>
      </c>
      <c r="G18" s="3" t="str">
        <f>CHOOSE(MATCH(F18, {"月","火","水","木","金","土","日"}, 0), "火", "水", "木", "金", "土", "日", "月")</f>
        <v>水</v>
      </c>
      <c r="H18" s="3" t="str">
        <f>CHOOSE(MATCH(G18, {"月","火","水","木","金","土","日"}, 0), "火", "水", "木", "金", "土", "日", "月")</f>
        <v>木</v>
      </c>
      <c r="I18" s="3" t="str">
        <f>CHOOSE(MATCH(H18, {"月","火","水","木","金","土","日"}, 0), "火", "水", "木", "金", "土", "日", "月")</f>
        <v>金</v>
      </c>
      <c r="J18" s="3" t="str">
        <f>CHOOSE(MATCH(I18, {"月","火","水","木","金","土","日"}, 0), "火", "水", "木", "金", "土", "日", "月")</f>
        <v>土</v>
      </c>
      <c r="K18" s="3" t="str">
        <f>CHOOSE(MATCH(J18, {"月","火","水","木","金","土","日"}, 0), "火", "水", "木", "金", "土", "日", "月")</f>
        <v>日</v>
      </c>
      <c r="L18" s="3" t="str">
        <f>CHOOSE(MATCH(K18, {"月","火","水","木","金","土","日"}, 0), "火", "水", "木", "金", "土", "日", "月")</f>
        <v>月</v>
      </c>
      <c r="M18" s="3" t="str">
        <f>CHOOSE(MATCH(L18, {"月","火","水","木","金","土","日"}, 0), "火", "水", "木", "金", "土", "日", "月")</f>
        <v>火</v>
      </c>
      <c r="N18" s="3" t="str">
        <f>CHOOSE(MATCH(M18, {"月","火","水","木","金","土","日"}, 0), "火", "水", "木", "金", "土", "日", "月")</f>
        <v>水</v>
      </c>
      <c r="O18" s="3" t="str">
        <f>CHOOSE(MATCH(N18, {"月","火","水","木","金","土","日"}, 0), "火", "水", "木", "金", "土", "日", "月")</f>
        <v>木</v>
      </c>
      <c r="P18" s="3" t="str">
        <f>CHOOSE(MATCH(O18, {"月","火","水","木","金","土","日"}, 0), "火", "水", "木", "金", "土", "日", "月")</f>
        <v>金</v>
      </c>
      <c r="Q18" s="3" t="str">
        <f>CHOOSE(MATCH(P18, {"月","火","水","木","金","土","日"}, 0), "火", "水", "木", "金", "土", "日", "月")</f>
        <v>土</v>
      </c>
      <c r="R18" s="3" t="str">
        <f>CHOOSE(MATCH(Q18, {"月","火","水","木","金","土","日"}, 0), "火", "水", "木", "金", "土", "日", "月")</f>
        <v>日</v>
      </c>
      <c r="S18" s="3" t="str">
        <f>CHOOSE(MATCH(R18, {"月","火","水","木","金","土","日"}, 0), "火", "水", "木", "金", "土", "日", "月")</f>
        <v>月</v>
      </c>
      <c r="T18" s="3" t="str">
        <f>CHOOSE(MATCH(S18, {"月","火","水","木","金","土","日"}, 0), "火", "水", "木", "金", "土", "日", "月")</f>
        <v>火</v>
      </c>
      <c r="U18" s="3" t="str">
        <f>CHOOSE(MATCH(T18, {"月","火","水","木","金","土","日"}, 0), "火", "水", "木", "金", "土", "日", "月")</f>
        <v>水</v>
      </c>
      <c r="V18" s="3" t="str">
        <f>CHOOSE(MATCH(U18, {"月","火","水","木","金","土","日"}, 0), "火", "水", "木", "金", "土", "日", "月")</f>
        <v>木</v>
      </c>
      <c r="W18" s="3" t="str">
        <f>CHOOSE(MATCH(V18, {"月","火","水","木","金","土","日"}, 0), "火", "水", "木", "金", "土", "日", "月")</f>
        <v>金</v>
      </c>
      <c r="X18" s="3" t="str">
        <f>CHOOSE(MATCH(W18, {"月","火","水","木","金","土","日"}, 0), "火", "水", "木", "金", "土", "日", "月")</f>
        <v>土</v>
      </c>
      <c r="Y18" s="3" t="str">
        <f>CHOOSE(MATCH(X18, {"月","火","水","木","金","土","日"}, 0), "火", "水", "木", "金", "土", "日", "月")</f>
        <v>日</v>
      </c>
      <c r="Z18" s="3" t="str">
        <f>CHOOSE(MATCH(Y18, {"月","火","水","木","金","土","日"}, 0), "火", "水", "木", "金", "土", "日", "月")</f>
        <v>月</v>
      </c>
      <c r="AA18" s="3" t="str">
        <f>CHOOSE(MATCH(Z18, {"月","火","水","木","金","土","日"}, 0), "火", "水", "木", "金", "土", "日", "月")</f>
        <v>火</v>
      </c>
      <c r="AB18" s="3" t="str">
        <f>CHOOSE(MATCH(AA18, {"月","火","水","木","金","土","日"}, 0), "火", "水", "木", "金", "土", "日", "月")</f>
        <v>水</v>
      </c>
      <c r="AC18" s="3" t="str">
        <f>CHOOSE(MATCH(AB18, {"月","火","水","木","金","土","日"}, 0), "火", "水", "木", "金", "土", "日", "月")</f>
        <v>木</v>
      </c>
      <c r="AD18" s="3" t="str">
        <f>CHOOSE(MATCH(AC18, {"月","火","水","木","金","土","日"}, 0), "火", "水", "木", "金", "土", "日", "月")</f>
        <v>金</v>
      </c>
      <c r="AE18" s="3"/>
      <c r="AF18" s="3"/>
      <c r="AG18" s="8"/>
      <c r="AH18" s="18" t="s">
        <v>1</v>
      </c>
      <c r="AI18" s="19">
        <f>COUNTA(C20:AG20)</f>
        <v>9</v>
      </c>
      <c r="AJ18" s="31" t="s">
        <v>17</v>
      </c>
      <c r="AK18" s="32" t="str" cm="1">
        <f t="array" ref="AK18">IF(
  COUNTIF(J21:P21,"●")=7,
  "対象外",
  IF(
    OR(
      IFERROR(
        COUNTIF(J20:P20,"○")/COUNTBLANK(J21:P21)&gt;=0.285,
        FALSE
      ),
      SUMPRODUCT(
        (J21:P21="") *
        ( (J18:P18="土") + (J18:P18="日") )
      ) &lt;= COUNTIF(J20:P20,"○")
    ),
    "OK",
    "NG"
  )
)</f>
        <v>OK</v>
      </c>
    </row>
    <row r="19" spans="2:37" x14ac:dyDescent="0.4">
      <c r="B19" s="6" t="s">
        <v>20</v>
      </c>
      <c r="C19" s="4"/>
      <c r="D19" s="4"/>
      <c r="E19" s="4"/>
      <c r="F19" s="4"/>
      <c r="G19" s="4"/>
      <c r="H19" s="4"/>
      <c r="I19" s="4"/>
      <c r="J19" s="4"/>
      <c r="K19" s="4"/>
      <c r="L19" s="4"/>
      <c r="M19" s="4" t="s">
        <v>12</v>
      </c>
      <c r="N19" s="4"/>
      <c r="O19" s="4"/>
      <c r="P19" s="4"/>
      <c r="Q19" s="4"/>
      <c r="R19" s="4"/>
      <c r="S19" s="4"/>
      <c r="T19" s="4"/>
      <c r="U19" s="4"/>
      <c r="V19" s="4"/>
      <c r="W19" s="4"/>
      <c r="X19" s="4"/>
      <c r="Y19" s="4" t="s">
        <v>12</v>
      </c>
      <c r="Z19" s="4" t="s">
        <v>12</v>
      </c>
      <c r="AA19" s="4"/>
      <c r="AB19" s="4"/>
      <c r="AC19" s="4"/>
      <c r="AD19" s="4"/>
      <c r="AE19" s="4"/>
      <c r="AF19" s="4"/>
      <c r="AG19" s="9"/>
      <c r="AH19" s="20" t="s">
        <v>2</v>
      </c>
      <c r="AI19" s="21">
        <f>COUNTA(C17:AG17)-COUNTA(C21:AG21)</f>
        <v>28</v>
      </c>
      <c r="AJ19" s="31" t="s">
        <v>18</v>
      </c>
      <c r="AK19" s="32" t="str" cm="1">
        <f t="array" ref="AK19">IF(
  COUNTIF(Q21:W21,"●")=7,
  "対象外",
  IF(
    OR(
      IFERROR(
        COUNTIF(Q20:W20,"○")/COUNTBLANK(Q21:W21)&gt;=0.285,
        FALSE
      ),
      SUMPRODUCT(
        (Q21:W21="") *
        ( (Q18:W18="土") + (Q18:W18="日") )
      ) &lt;= COUNTIF(Q20:W20,"○")
    ),
    "OK",
    "NG"
  )
)</f>
        <v>OK</v>
      </c>
    </row>
    <row r="20" spans="2:37" x14ac:dyDescent="0.4">
      <c r="B20" s="6" t="s">
        <v>6</v>
      </c>
      <c r="C20" s="4" t="s">
        <v>12</v>
      </c>
      <c r="D20" s="4" t="s">
        <v>12</v>
      </c>
      <c r="E20" s="4"/>
      <c r="F20" s="4"/>
      <c r="G20" s="4"/>
      <c r="H20" s="4"/>
      <c r="I20" s="4"/>
      <c r="J20" s="4" t="s">
        <v>12</v>
      </c>
      <c r="K20" s="4" t="s">
        <v>12</v>
      </c>
      <c r="L20" s="4"/>
      <c r="M20" s="4"/>
      <c r="N20" s="4"/>
      <c r="O20" s="4"/>
      <c r="P20" s="4"/>
      <c r="Q20" s="4" t="s">
        <v>12</v>
      </c>
      <c r="R20" s="4" t="s">
        <v>12</v>
      </c>
      <c r="S20" s="4"/>
      <c r="T20" s="4"/>
      <c r="U20" s="4"/>
      <c r="V20" s="4"/>
      <c r="W20" s="4"/>
      <c r="X20" s="4" t="s">
        <v>12</v>
      </c>
      <c r="Y20" s="4" t="s">
        <v>12</v>
      </c>
      <c r="Z20" s="4" t="s">
        <v>12</v>
      </c>
      <c r="AA20" s="4"/>
      <c r="AB20" s="4"/>
      <c r="AC20" s="4"/>
      <c r="AD20" s="4"/>
      <c r="AE20" s="4"/>
      <c r="AF20" s="4"/>
      <c r="AG20" s="9"/>
      <c r="AH20" s="20" t="s">
        <v>8</v>
      </c>
      <c r="AI20" s="22">
        <f>AI18/AI19</f>
        <v>0.32142857142857145</v>
      </c>
      <c r="AJ20" s="31" t="s">
        <v>19</v>
      </c>
      <c r="AK20" s="33" t="str" cm="1">
        <f t="array" ref="AK20">IF(
  COUNTIF(X21:AD21,"●")=7,
  "対象外",
  IF(
    OR(
      IFERROR(
        COUNTIF(X20:AD20,"○")/COUNTBLANK(X21:AD21)&gt;=0.285,
        FALSE
      ),
      SUMPRODUCT(
        (X21:AD21="") *
        ( (X18:AD18="土") + (X18:AD18="日") )
      ) &lt;= COUNTIF(X20:AD20,"○")
    ),
    "OK",
    "NG"
  )
)</f>
        <v>OK</v>
      </c>
    </row>
    <row r="21" spans="2:37" x14ac:dyDescent="0.4">
      <c r="B21" s="7" t="s">
        <v>11</v>
      </c>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10"/>
      <c r="AH21" s="52"/>
      <c r="AI21" s="53"/>
      <c r="AJ21" s="31" t="s">
        <v>21</v>
      </c>
      <c r="AK21" s="33" t="str" cm="1">
        <f t="array" ref="AK21">IF(
  OR(COUNTIF(AE21:AG21,"●")=3,COUNTIF(AE17:AG17,"")=3),
  "対象外",
  IF(
    OR(
      IFERROR(
        COUNTIF(AE20:AG20,"○")/COUNTBLANK(AE21:AG21)&gt;=0.285,
        FALSE
      ),
      SUMPRODUCT(
        (AE21:AG21="") *
        ( (AE18:AG18="土") + (AE18:AG18="日") )
      ) &lt;= COUNTIF(AE20:AG20,"○")
    ),
    "OK",
    "NG"
  )
)</f>
        <v>対象外</v>
      </c>
    </row>
    <row r="22" spans="2:37" ht="144.75" customHeight="1" thickBot="1" x14ac:dyDescent="0.45">
      <c r="B22" s="14"/>
      <c r="C22" s="25"/>
      <c r="D22" s="25"/>
      <c r="E22" s="25"/>
      <c r="F22" s="25"/>
      <c r="G22" s="25"/>
      <c r="H22" s="25"/>
      <c r="I22" s="25"/>
      <c r="J22" s="25"/>
      <c r="K22" s="25"/>
      <c r="L22" s="25"/>
      <c r="M22" s="25" t="s">
        <v>35</v>
      </c>
      <c r="N22" s="25"/>
      <c r="O22" s="25"/>
      <c r="P22" s="25"/>
      <c r="Q22" s="25"/>
      <c r="R22" s="25"/>
      <c r="S22" s="25"/>
      <c r="T22" s="25"/>
      <c r="U22" s="25"/>
      <c r="V22" s="25"/>
      <c r="W22" s="25"/>
      <c r="X22" s="25"/>
      <c r="Y22" s="25" t="s">
        <v>36</v>
      </c>
      <c r="Z22" s="25" t="s">
        <v>37</v>
      </c>
      <c r="AA22" s="25"/>
      <c r="AB22" s="25"/>
      <c r="AC22" s="25"/>
      <c r="AD22" s="25"/>
      <c r="AE22" s="25"/>
      <c r="AF22" s="25"/>
      <c r="AG22" s="26"/>
      <c r="AH22" s="23" t="s">
        <v>31</v>
      </c>
      <c r="AI22" s="24" t="str">
        <f>IF(AI20&gt;0.285,"OK",IF(AI18&gt;=AI17,"OK","NG"))</f>
        <v>OK</v>
      </c>
      <c r="AJ22" s="34" t="s">
        <v>43</v>
      </c>
      <c r="AK22" s="35" t="str">
        <f>IF(COUNTIF(AK17:AK21,"NG")&gt;0,"NG","OK")</f>
        <v>OK</v>
      </c>
    </row>
    <row r="23" spans="2:37" ht="19.5" thickTop="1" x14ac:dyDescent="0.4">
      <c r="B23" s="58" t="s">
        <v>26</v>
      </c>
      <c r="C23" s="3">
        <v>1</v>
      </c>
      <c r="D23" s="3">
        <v>2</v>
      </c>
      <c r="E23" s="3">
        <v>3</v>
      </c>
      <c r="F23" s="3">
        <v>4</v>
      </c>
      <c r="G23" s="3">
        <v>5</v>
      </c>
      <c r="H23" s="3">
        <v>6</v>
      </c>
      <c r="I23" s="3">
        <v>7</v>
      </c>
      <c r="J23" s="3">
        <v>8</v>
      </c>
      <c r="K23" s="3">
        <v>9</v>
      </c>
      <c r="L23" s="3">
        <v>10</v>
      </c>
      <c r="M23" s="3">
        <v>11</v>
      </c>
      <c r="N23" s="3">
        <v>12</v>
      </c>
      <c r="O23" s="3">
        <v>13</v>
      </c>
      <c r="P23" s="3">
        <v>14</v>
      </c>
      <c r="Q23" s="3">
        <v>15</v>
      </c>
      <c r="R23" s="3">
        <v>16</v>
      </c>
      <c r="S23" s="3">
        <v>17</v>
      </c>
      <c r="T23" s="3">
        <v>18</v>
      </c>
      <c r="U23" s="3">
        <v>19</v>
      </c>
      <c r="V23" s="3">
        <v>20</v>
      </c>
      <c r="W23" s="3">
        <v>21</v>
      </c>
      <c r="X23" s="3">
        <v>22</v>
      </c>
      <c r="Y23" s="3">
        <v>23</v>
      </c>
      <c r="Z23" s="3">
        <v>24</v>
      </c>
      <c r="AA23" s="3">
        <v>25</v>
      </c>
      <c r="AB23" s="3">
        <v>26</v>
      </c>
      <c r="AC23" s="3">
        <v>27</v>
      </c>
      <c r="AD23" s="3">
        <v>28</v>
      </c>
      <c r="AE23" s="3">
        <v>29</v>
      </c>
      <c r="AF23" s="3">
        <v>30</v>
      </c>
      <c r="AG23" s="8">
        <v>31</v>
      </c>
      <c r="AH23" s="16" t="s">
        <v>23</v>
      </c>
      <c r="AI23" s="17">
        <f>COUNTIFS(C24:AG24,"土",C27:AG27,"")+COUNTIFS(C24:AG24,"日",C27:AG27,"")</f>
        <v>10</v>
      </c>
      <c r="AJ23" s="29" t="s">
        <v>16</v>
      </c>
      <c r="AK23" s="30" t="str" cm="1">
        <f t="array" ref="AK23">IF(
  COUNTIF(C27:I27,"●")=7,
  "対象外",
  IF(
    OR(
      IFERROR(
        COUNTIF(C26:I26,"○")/COUNTBLANK(C27:I27)&gt;=0.285,
        FALSE
      ),
      SUMPRODUCT(
        (C27:I27="") *
        ( (C24:I24="土") + (C24:I24="日") )
      ) &lt;= COUNTIF(C26:I26,"○")
    ),
    "OK",
    "NG"
  )
)</f>
        <v>OK</v>
      </c>
    </row>
    <row r="24" spans="2:37" x14ac:dyDescent="0.4">
      <c r="B24" s="58"/>
      <c r="C24" s="3" t="s">
        <v>5</v>
      </c>
      <c r="D24" s="3" t="str">
        <f>CHOOSE(MATCH(C24, {"月","火","水","木","金","土","日"}, 0), "火", "水", "木", "金", "土", "日", "月")</f>
        <v>日</v>
      </c>
      <c r="E24" s="3" t="str">
        <f>CHOOSE(MATCH(D24, {"月","火","水","木","金","土","日"}, 0), "火", "水", "木", "金", "土", "日", "月")</f>
        <v>月</v>
      </c>
      <c r="F24" s="3" t="str">
        <f>CHOOSE(MATCH(E24, {"月","火","水","木","金","土","日"}, 0), "火", "水", "木", "金", "土", "日", "月")</f>
        <v>火</v>
      </c>
      <c r="G24" s="3" t="str">
        <f>CHOOSE(MATCH(F24, {"月","火","水","木","金","土","日"}, 0), "火", "水", "木", "金", "土", "日", "月")</f>
        <v>水</v>
      </c>
      <c r="H24" s="3" t="str">
        <f>CHOOSE(MATCH(G24, {"月","火","水","木","金","土","日"}, 0), "火", "水", "木", "金", "土", "日", "月")</f>
        <v>木</v>
      </c>
      <c r="I24" s="3" t="str">
        <f>CHOOSE(MATCH(H24, {"月","火","水","木","金","土","日"}, 0), "火", "水", "木", "金", "土", "日", "月")</f>
        <v>金</v>
      </c>
      <c r="J24" s="3" t="str">
        <f>CHOOSE(MATCH(I24, {"月","火","水","木","金","土","日"}, 0), "火", "水", "木", "金", "土", "日", "月")</f>
        <v>土</v>
      </c>
      <c r="K24" s="3" t="str">
        <f>CHOOSE(MATCH(J24, {"月","火","水","木","金","土","日"}, 0), "火", "水", "木", "金", "土", "日", "月")</f>
        <v>日</v>
      </c>
      <c r="L24" s="3" t="str">
        <f>CHOOSE(MATCH(K24, {"月","火","水","木","金","土","日"}, 0), "火", "水", "木", "金", "土", "日", "月")</f>
        <v>月</v>
      </c>
      <c r="M24" s="3" t="str">
        <f>CHOOSE(MATCH(L24, {"月","火","水","木","金","土","日"}, 0), "火", "水", "木", "金", "土", "日", "月")</f>
        <v>火</v>
      </c>
      <c r="N24" s="3" t="str">
        <f>CHOOSE(MATCH(M24, {"月","火","水","木","金","土","日"}, 0), "火", "水", "木", "金", "土", "日", "月")</f>
        <v>水</v>
      </c>
      <c r="O24" s="3" t="str">
        <f>CHOOSE(MATCH(N24, {"月","火","水","木","金","土","日"}, 0), "火", "水", "木", "金", "土", "日", "月")</f>
        <v>木</v>
      </c>
      <c r="P24" s="3" t="str">
        <f>CHOOSE(MATCH(O24, {"月","火","水","木","金","土","日"}, 0), "火", "水", "木", "金", "土", "日", "月")</f>
        <v>金</v>
      </c>
      <c r="Q24" s="3" t="str">
        <f>CHOOSE(MATCH(P24, {"月","火","水","木","金","土","日"}, 0), "火", "水", "木", "金", "土", "日", "月")</f>
        <v>土</v>
      </c>
      <c r="R24" s="3" t="str">
        <f>CHOOSE(MATCH(Q24, {"月","火","水","木","金","土","日"}, 0), "火", "水", "木", "金", "土", "日", "月")</f>
        <v>日</v>
      </c>
      <c r="S24" s="3" t="str">
        <f>CHOOSE(MATCH(R24, {"月","火","水","木","金","土","日"}, 0), "火", "水", "木", "金", "土", "日", "月")</f>
        <v>月</v>
      </c>
      <c r="T24" s="3" t="str">
        <f>CHOOSE(MATCH(S24, {"月","火","水","木","金","土","日"}, 0), "火", "水", "木", "金", "土", "日", "月")</f>
        <v>火</v>
      </c>
      <c r="U24" s="3" t="str">
        <f>CHOOSE(MATCH(T24, {"月","火","水","木","金","土","日"}, 0), "火", "水", "木", "金", "土", "日", "月")</f>
        <v>水</v>
      </c>
      <c r="V24" s="3" t="str">
        <f>CHOOSE(MATCH(U24, {"月","火","水","木","金","土","日"}, 0), "火", "水", "木", "金", "土", "日", "月")</f>
        <v>木</v>
      </c>
      <c r="W24" s="3" t="str">
        <f>CHOOSE(MATCH(V24, {"月","火","水","木","金","土","日"}, 0), "火", "水", "木", "金", "土", "日", "月")</f>
        <v>金</v>
      </c>
      <c r="X24" s="3" t="str">
        <f>CHOOSE(MATCH(W24, {"月","火","水","木","金","土","日"}, 0), "火", "水", "木", "金", "土", "日", "月")</f>
        <v>土</v>
      </c>
      <c r="Y24" s="3" t="str">
        <f>CHOOSE(MATCH(X24, {"月","火","水","木","金","土","日"}, 0), "火", "水", "木", "金", "土", "日", "月")</f>
        <v>日</v>
      </c>
      <c r="Z24" s="3" t="str">
        <f>CHOOSE(MATCH(Y24, {"月","火","水","木","金","土","日"}, 0), "火", "水", "木", "金", "土", "日", "月")</f>
        <v>月</v>
      </c>
      <c r="AA24" s="3" t="str">
        <f>CHOOSE(MATCH(Z24, {"月","火","水","木","金","土","日"}, 0), "火", "水", "木", "金", "土", "日", "月")</f>
        <v>火</v>
      </c>
      <c r="AB24" s="3" t="str">
        <f>CHOOSE(MATCH(AA24, {"月","火","水","木","金","土","日"}, 0), "火", "水", "木", "金", "土", "日", "月")</f>
        <v>水</v>
      </c>
      <c r="AC24" s="3" t="str">
        <f>CHOOSE(MATCH(AB24, {"月","火","水","木","金","土","日"}, 0), "火", "水", "木", "金", "土", "日", "月")</f>
        <v>木</v>
      </c>
      <c r="AD24" s="3" t="str">
        <f>CHOOSE(MATCH(AC24, {"月","火","水","木","金","土","日"}, 0), "火", "水", "木", "金", "土", "日", "月")</f>
        <v>金</v>
      </c>
      <c r="AE24" s="3" t="str">
        <f>CHOOSE(MATCH(AD24, {"月","火","水","木","金","土","日"}, 0), "火", "水", "木", "金", "土", "日", "月")</f>
        <v>土</v>
      </c>
      <c r="AF24" s="3" t="str">
        <f>CHOOSE(MATCH(AE24, {"月","火","水","木","金","土","日"}, 0), "火", "水", "木", "金", "土", "日", "月")</f>
        <v>日</v>
      </c>
      <c r="AG24" s="8" t="str">
        <f>CHOOSE(MATCH(AF24, {"月","火","水","木","金","土","日"}, 0), "火", "水", "木", "金", "土", "日", "月")</f>
        <v>月</v>
      </c>
      <c r="AH24" s="18" t="s">
        <v>1</v>
      </c>
      <c r="AI24" s="19">
        <f>COUNTA(C26:AG26)</f>
        <v>9</v>
      </c>
      <c r="AJ24" s="31" t="s">
        <v>17</v>
      </c>
      <c r="AK24" s="32" t="str" cm="1">
        <f t="array" ref="AK24">IF(
  COUNTIF(J27:P27,"●")=7,
  "対象外",
  IF(
    OR(
      IFERROR(
        COUNTIF(J26:P26,"○")/COUNTBLANK(J27:P27)&gt;=0.285,
        FALSE
      ),
      SUMPRODUCT(
        (J27:P27="") *
        ( (J24:P24="土") + (J24:P24="日") )
      ) &lt;= COUNTIF(J26:P26,"○")
    ),
    "OK",
    "NG"
  )
)</f>
        <v>OK</v>
      </c>
    </row>
    <row r="25" spans="2:37" x14ac:dyDescent="0.4">
      <c r="B25" s="6" t="s">
        <v>20</v>
      </c>
      <c r="C25" s="4"/>
      <c r="D25" s="4"/>
      <c r="E25" s="4"/>
      <c r="F25" s="4"/>
      <c r="G25" s="4"/>
      <c r="H25" s="4"/>
      <c r="I25" s="4"/>
      <c r="J25" s="4"/>
      <c r="K25" s="4"/>
      <c r="L25" s="4"/>
      <c r="M25" s="4"/>
      <c r="N25" s="4"/>
      <c r="O25" s="4"/>
      <c r="P25" s="4"/>
      <c r="Q25" s="4"/>
      <c r="R25" s="4"/>
      <c r="S25" s="4"/>
      <c r="T25" s="4"/>
      <c r="U25" s="4"/>
      <c r="V25" s="4" t="s">
        <v>12</v>
      </c>
      <c r="W25" s="4"/>
      <c r="X25" s="4"/>
      <c r="Y25" s="4"/>
      <c r="Z25" s="4"/>
      <c r="AA25" s="4"/>
      <c r="AB25" s="4"/>
      <c r="AC25" s="4"/>
      <c r="AD25" s="4"/>
      <c r="AE25" s="4"/>
      <c r="AF25" s="4"/>
      <c r="AG25" s="9"/>
      <c r="AH25" s="20" t="s">
        <v>2</v>
      </c>
      <c r="AI25" s="21">
        <f>COUNTA(C23:AG23)-COUNTA(C27:AG27)</f>
        <v>31</v>
      </c>
      <c r="AJ25" s="31" t="s">
        <v>18</v>
      </c>
      <c r="AK25" s="32" t="str" cm="1">
        <f t="array" ref="AK25">IF(
  COUNTIF(Q27:W27,"●")=7,
  "対象外",
  IF(
    OR(
      IFERROR(
        COUNTIF(Q26:W26,"○")/COUNTBLANK(Q27:W27)&gt;=0.285,
        FALSE
      ),
      SUMPRODUCT(
        (Q27:W27="") *
        ( (Q24:W24="土") + (Q24:W24="日") )
      ) &lt;= COUNTIF(Q26:W26,"○")
    ),
    "OK",
    "NG"
  )
)</f>
        <v>OK</v>
      </c>
    </row>
    <row r="26" spans="2:37" x14ac:dyDescent="0.4">
      <c r="B26" s="6" t="s">
        <v>6</v>
      </c>
      <c r="C26" s="4" t="s">
        <v>12</v>
      </c>
      <c r="D26" s="4" t="s">
        <v>12</v>
      </c>
      <c r="E26" s="4"/>
      <c r="F26" s="4"/>
      <c r="G26" s="4"/>
      <c r="H26" s="4"/>
      <c r="I26" s="4"/>
      <c r="J26" s="4" t="s">
        <v>12</v>
      </c>
      <c r="K26" s="4" t="s">
        <v>12</v>
      </c>
      <c r="L26" s="4"/>
      <c r="M26" s="4"/>
      <c r="N26" s="4"/>
      <c r="O26" s="4"/>
      <c r="P26" s="4"/>
      <c r="Q26" s="4" t="s">
        <v>12</v>
      </c>
      <c r="R26" s="4" t="s">
        <v>12</v>
      </c>
      <c r="S26" s="4"/>
      <c r="T26" s="4"/>
      <c r="U26" s="4"/>
      <c r="V26" s="4"/>
      <c r="W26" s="4"/>
      <c r="X26" s="4"/>
      <c r="Y26" s="4" t="s">
        <v>12</v>
      </c>
      <c r="Z26" s="4" t="s">
        <v>12</v>
      </c>
      <c r="AA26" s="4"/>
      <c r="AB26" s="4"/>
      <c r="AC26" s="4"/>
      <c r="AD26" s="4"/>
      <c r="AE26" s="4"/>
      <c r="AF26" s="4" t="s">
        <v>12</v>
      </c>
      <c r="AG26" s="9"/>
      <c r="AH26" s="20" t="s">
        <v>8</v>
      </c>
      <c r="AI26" s="22">
        <f>AI24/AI25</f>
        <v>0.29032258064516131</v>
      </c>
      <c r="AJ26" s="31" t="s">
        <v>19</v>
      </c>
      <c r="AK26" s="33" t="str" cm="1">
        <f t="array" ref="AK26">IF(
  COUNTIF(X27:AD27,"●")=7,
  "対象外",
  IF(
    OR(
      IFERROR(
        COUNTIF(X26:AD26,"○")/COUNTBLANK(X27:AD27)&gt;=0.285,
        FALSE
      ),
      SUMPRODUCT(
        (X27:AD27="") *
        ( (X24:AD24="土") + (X24:AD24="日") )
      ) &lt;= COUNTIF(X26:AD26,"○")
    ),
    "OK",
    "NG"
  )
)</f>
        <v>OK</v>
      </c>
    </row>
    <row r="27" spans="2:37" x14ac:dyDescent="0.4">
      <c r="B27" s="7" t="s">
        <v>11</v>
      </c>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10"/>
      <c r="AH27" s="52"/>
      <c r="AI27" s="53"/>
      <c r="AJ27" s="31" t="s">
        <v>21</v>
      </c>
      <c r="AK27" s="33" t="str" cm="1">
        <f t="array" ref="AK27">IF(
  OR(COUNTIF(AE27:AG27,"●")=3,COUNTIF(AE23:AG23,"")=3),
  "対象外",
  IF(
    OR(
      IFERROR(
        COUNTIF(AE26:AG26,"○")/COUNTBLANK(AE27:AG27)&gt;=0.285,
        FALSE
      ),
      SUMPRODUCT(
        (AE27:AG27="") *
        ( (AE24:AG24="土") + (AE24:AG24="日") )
      ) &lt;= COUNTIF(AE26:AG26,"○")
    ),
    "OK",
    "NG"
  )
)</f>
        <v>OK</v>
      </c>
    </row>
    <row r="28" spans="2:37" ht="93" customHeight="1" thickBot="1" x14ac:dyDescent="0.45">
      <c r="B28" s="14"/>
      <c r="C28" s="25"/>
      <c r="D28" s="25"/>
      <c r="E28" s="25"/>
      <c r="F28" s="25"/>
      <c r="G28" s="25"/>
      <c r="H28" s="25"/>
      <c r="I28" s="25"/>
      <c r="J28" s="25"/>
      <c r="K28" s="25"/>
      <c r="L28" s="25"/>
      <c r="M28" s="25"/>
      <c r="N28" s="25"/>
      <c r="O28" s="25"/>
      <c r="P28" s="25"/>
      <c r="Q28" s="25"/>
      <c r="R28" s="25"/>
      <c r="S28" s="25"/>
      <c r="T28" s="25"/>
      <c r="U28" s="25"/>
      <c r="V28" s="25" t="s">
        <v>38</v>
      </c>
      <c r="W28" s="25"/>
      <c r="X28" s="25"/>
      <c r="Y28" s="25"/>
      <c r="Z28" s="28" t="s">
        <v>45</v>
      </c>
      <c r="AA28" s="25"/>
      <c r="AB28" s="25"/>
      <c r="AC28" s="25"/>
      <c r="AD28" s="25"/>
      <c r="AE28" s="25"/>
      <c r="AF28" s="25"/>
      <c r="AG28" s="26"/>
      <c r="AH28" s="23" t="s">
        <v>31</v>
      </c>
      <c r="AI28" s="24" t="str">
        <f>IF(AI26&gt;0.285,"OK",IF(AI24&gt;=AI23,"OK","NG"))</f>
        <v>OK</v>
      </c>
      <c r="AJ28" s="34" t="s">
        <v>43</v>
      </c>
      <c r="AK28" s="35" t="str">
        <f>IF(COUNTIF(AK23:AK27,"NG")&gt;0,"NG","OK")</f>
        <v>OK</v>
      </c>
    </row>
    <row r="29" spans="2:37" ht="19.5" thickTop="1" x14ac:dyDescent="0.4">
      <c r="B29" s="58" t="s">
        <v>27</v>
      </c>
      <c r="C29" s="3">
        <v>1</v>
      </c>
      <c r="D29" s="3">
        <v>2</v>
      </c>
      <c r="E29" s="3">
        <v>3</v>
      </c>
      <c r="F29" s="3">
        <v>4</v>
      </c>
      <c r="G29" s="3">
        <v>5</v>
      </c>
      <c r="H29" s="3">
        <v>6</v>
      </c>
      <c r="I29" s="3">
        <v>7</v>
      </c>
      <c r="J29" s="3">
        <v>8</v>
      </c>
      <c r="K29" s="3">
        <v>9</v>
      </c>
      <c r="L29" s="3">
        <v>10</v>
      </c>
      <c r="M29" s="3">
        <v>11</v>
      </c>
      <c r="N29" s="3">
        <v>12</v>
      </c>
      <c r="O29" s="3">
        <v>13</v>
      </c>
      <c r="P29" s="3">
        <v>14</v>
      </c>
      <c r="Q29" s="3">
        <v>15</v>
      </c>
      <c r="R29" s="3">
        <v>16</v>
      </c>
      <c r="S29" s="3">
        <v>17</v>
      </c>
      <c r="T29" s="3">
        <v>18</v>
      </c>
      <c r="U29" s="3">
        <v>19</v>
      </c>
      <c r="V29" s="3">
        <v>20</v>
      </c>
      <c r="W29" s="3">
        <v>21</v>
      </c>
      <c r="X29" s="3">
        <v>22</v>
      </c>
      <c r="Y29" s="3">
        <v>23</v>
      </c>
      <c r="Z29" s="3">
        <v>24</v>
      </c>
      <c r="AA29" s="3">
        <v>25</v>
      </c>
      <c r="AB29" s="3">
        <v>26</v>
      </c>
      <c r="AC29" s="3">
        <v>27</v>
      </c>
      <c r="AD29" s="3">
        <v>28</v>
      </c>
      <c r="AE29" s="3">
        <v>29</v>
      </c>
      <c r="AF29" s="3">
        <v>30</v>
      </c>
      <c r="AG29" s="8"/>
      <c r="AH29" s="16" t="s">
        <v>23</v>
      </c>
      <c r="AI29" s="17">
        <f>COUNTIFS(C30:AG30,"土",C33:AG33,"")+COUNTIFS(C30:AG30,"日",C33:AG33,"")</f>
        <v>8</v>
      </c>
      <c r="AJ29" s="29" t="s">
        <v>16</v>
      </c>
      <c r="AK29" s="30" t="str" cm="1">
        <f t="array" ref="AK29">IF(
  COUNTIF(C33:I33,"●")=7,
  "対象外",
  IF(
    OR(
      IFERROR(
        COUNTIF(C32:I32,"○")/COUNTBLANK(C33:I33)&gt;=0.285,
        FALSE
      ),
      SUMPRODUCT(
        (C33:I33="") *
        ( (C30:I30="土") + (C30:I30="日") )
      ) &lt;= COUNTIF(C32:I32,"○")
    ),
    "OK",
    "NG"
  )
)</f>
        <v>OK</v>
      </c>
    </row>
    <row r="30" spans="2:37" x14ac:dyDescent="0.4">
      <c r="B30" s="58"/>
      <c r="C30" s="3" t="s">
        <v>29</v>
      </c>
      <c r="D30" s="3" t="str">
        <f>CHOOSE(MATCH(C30, {"月","火","水","木","金","土","日"}, 0), "火", "水", "木", "金", "土", "日", "月")</f>
        <v>水</v>
      </c>
      <c r="E30" s="3" t="str">
        <f>CHOOSE(MATCH(D30, {"月","火","水","木","金","土","日"}, 0), "火", "水", "木", "金", "土", "日", "月")</f>
        <v>木</v>
      </c>
      <c r="F30" s="3" t="str">
        <f>CHOOSE(MATCH(E30, {"月","火","水","木","金","土","日"}, 0), "火", "水", "木", "金", "土", "日", "月")</f>
        <v>金</v>
      </c>
      <c r="G30" s="3" t="str">
        <f>CHOOSE(MATCH(F30, {"月","火","水","木","金","土","日"}, 0), "火", "水", "木", "金", "土", "日", "月")</f>
        <v>土</v>
      </c>
      <c r="H30" s="3" t="str">
        <f>CHOOSE(MATCH(G30, {"月","火","水","木","金","土","日"}, 0), "火", "水", "木", "金", "土", "日", "月")</f>
        <v>日</v>
      </c>
      <c r="I30" s="3" t="str">
        <f>CHOOSE(MATCH(H30, {"月","火","水","木","金","土","日"}, 0), "火", "水", "木", "金", "土", "日", "月")</f>
        <v>月</v>
      </c>
      <c r="J30" s="3" t="str">
        <f>CHOOSE(MATCH(I30, {"月","火","水","木","金","土","日"}, 0), "火", "水", "木", "金", "土", "日", "月")</f>
        <v>火</v>
      </c>
      <c r="K30" s="3" t="str">
        <f>CHOOSE(MATCH(J30, {"月","火","水","木","金","土","日"}, 0), "火", "水", "木", "金", "土", "日", "月")</f>
        <v>水</v>
      </c>
      <c r="L30" s="3" t="str">
        <f>CHOOSE(MATCH(K30, {"月","火","水","木","金","土","日"}, 0), "火", "水", "木", "金", "土", "日", "月")</f>
        <v>木</v>
      </c>
      <c r="M30" s="3" t="str">
        <f>CHOOSE(MATCH(L30, {"月","火","水","木","金","土","日"}, 0), "火", "水", "木", "金", "土", "日", "月")</f>
        <v>金</v>
      </c>
      <c r="N30" s="3" t="str">
        <f>CHOOSE(MATCH(M30, {"月","火","水","木","金","土","日"}, 0), "火", "水", "木", "金", "土", "日", "月")</f>
        <v>土</v>
      </c>
      <c r="O30" s="3" t="str">
        <f>CHOOSE(MATCH(N30, {"月","火","水","木","金","土","日"}, 0), "火", "水", "木", "金", "土", "日", "月")</f>
        <v>日</v>
      </c>
      <c r="P30" s="3" t="str">
        <f>CHOOSE(MATCH(O30, {"月","火","水","木","金","土","日"}, 0), "火", "水", "木", "金", "土", "日", "月")</f>
        <v>月</v>
      </c>
      <c r="Q30" s="3" t="str">
        <f>CHOOSE(MATCH(P30, {"月","火","水","木","金","土","日"}, 0), "火", "水", "木", "金", "土", "日", "月")</f>
        <v>火</v>
      </c>
      <c r="R30" s="3" t="str">
        <f>CHOOSE(MATCH(Q30, {"月","火","水","木","金","土","日"}, 0), "火", "水", "木", "金", "土", "日", "月")</f>
        <v>水</v>
      </c>
      <c r="S30" s="3" t="str">
        <f>CHOOSE(MATCH(R30, {"月","火","水","木","金","土","日"}, 0), "火", "水", "木", "金", "土", "日", "月")</f>
        <v>木</v>
      </c>
      <c r="T30" s="3" t="str">
        <f>CHOOSE(MATCH(S30, {"月","火","水","木","金","土","日"}, 0), "火", "水", "木", "金", "土", "日", "月")</f>
        <v>金</v>
      </c>
      <c r="U30" s="3" t="str">
        <f>CHOOSE(MATCH(T30, {"月","火","水","木","金","土","日"}, 0), "火", "水", "木", "金", "土", "日", "月")</f>
        <v>土</v>
      </c>
      <c r="V30" s="3" t="str">
        <f>CHOOSE(MATCH(U30, {"月","火","水","木","金","土","日"}, 0), "火", "水", "木", "金", "土", "日", "月")</f>
        <v>日</v>
      </c>
      <c r="W30" s="3" t="str">
        <f>CHOOSE(MATCH(V30, {"月","火","水","木","金","土","日"}, 0), "火", "水", "木", "金", "土", "日", "月")</f>
        <v>月</v>
      </c>
      <c r="X30" s="3" t="str">
        <f>CHOOSE(MATCH(W30, {"月","火","水","木","金","土","日"}, 0), "火", "水", "木", "金", "土", "日", "月")</f>
        <v>火</v>
      </c>
      <c r="Y30" s="3" t="str">
        <f>CHOOSE(MATCH(X30, {"月","火","水","木","金","土","日"}, 0), "火", "水", "木", "金", "土", "日", "月")</f>
        <v>水</v>
      </c>
      <c r="Z30" s="3" t="str">
        <f>CHOOSE(MATCH(Y30, {"月","火","水","木","金","土","日"}, 0), "火", "水", "木", "金", "土", "日", "月")</f>
        <v>木</v>
      </c>
      <c r="AA30" s="3" t="str">
        <f>CHOOSE(MATCH(Z30, {"月","火","水","木","金","土","日"}, 0), "火", "水", "木", "金", "土", "日", "月")</f>
        <v>金</v>
      </c>
      <c r="AB30" s="3" t="str">
        <f>CHOOSE(MATCH(AA30, {"月","火","水","木","金","土","日"}, 0), "火", "水", "木", "金", "土", "日", "月")</f>
        <v>土</v>
      </c>
      <c r="AC30" s="3" t="str">
        <f>CHOOSE(MATCH(AB30, {"月","火","水","木","金","土","日"}, 0), "火", "水", "木", "金", "土", "日", "月")</f>
        <v>日</v>
      </c>
      <c r="AD30" s="3" t="str">
        <f>CHOOSE(MATCH(AC30, {"月","火","水","木","金","土","日"}, 0), "火", "水", "木", "金", "土", "日", "月")</f>
        <v>月</v>
      </c>
      <c r="AE30" s="3" t="str">
        <f>CHOOSE(MATCH(AD30, {"月","火","水","木","金","土","日"}, 0), "火", "水", "木", "金", "土", "日", "月")</f>
        <v>火</v>
      </c>
      <c r="AF30" s="3" t="str">
        <f>CHOOSE(MATCH(AE30, {"月","火","水","木","金","土","日"}, 0), "火", "水", "木", "金", "土", "日", "月")</f>
        <v>水</v>
      </c>
      <c r="AG30" s="8"/>
      <c r="AH30" s="18" t="s">
        <v>1</v>
      </c>
      <c r="AI30" s="19">
        <f>COUNTA(C32:AG32)</f>
        <v>8</v>
      </c>
      <c r="AJ30" s="31" t="s">
        <v>17</v>
      </c>
      <c r="AK30" s="32" t="str" cm="1">
        <f t="array" ref="AK30">IF(
  COUNTIF(J33:P33,"●")=7,
  "対象外",
  IF(
    OR(
      IFERROR(
        COUNTIF(J32:P32,"○")/COUNTBLANK(J33:P33)&gt;=0.285,
        FALSE
      ),
      SUMPRODUCT(
        (J33:P33="") *
        ( (J30:P30="土") + (J30:P30="日") )
      ) &lt;= COUNTIF(J32:P32,"○")
    ),
    "OK",
    "NG"
  )
)</f>
        <v>OK</v>
      </c>
    </row>
    <row r="31" spans="2:37" x14ac:dyDescent="0.4">
      <c r="B31" s="6" t="s">
        <v>20</v>
      </c>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t="s">
        <v>12</v>
      </c>
      <c r="AF31" s="4"/>
      <c r="AG31" s="9"/>
      <c r="AH31" s="20" t="s">
        <v>2</v>
      </c>
      <c r="AI31" s="21">
        <f>COUNTA(C29:AG29)-COUNTA(C33:AG33)</f>
        <v>30</v>
      </c>
      <c r="AJ31" s="31" t="s">
        <v>18</v>
      </c>
      <c r="AK31" s="32" t="str" cm="1">
        <f t="array" ref="AK31">IF(
  COUNTIF(Q33:W33,"●")=7,
  "対象外",
  IF(
    OR(
      IFERROR(
        COUNTIF(Q32:W32,"○")/COUNTBLANK(Q33:W33)&gt;=0.285,
        FALSE
      ),
      SUMPRODUCT(
        (Q33:W33="") *
        ( (Q30:W30="土") + (Q30:W30="日") )
      ) &lt;= COUNTIF(Q32:W32,"○")
    ),
    "OK",
    "NG"
  )
)</f>
        <v>OK</v>
      </c>
    </row>
    <row r="32" spans="2:37" x14ac:dyDescent="0.4">
      <c r="B32" s="6" t="s">
        <v>6</v>
      </c>
      <c r="C32" s="4"/>
      <c r="D32" s="4"/>
      <c r="E32" s="4" t="s">
        <v>12</v>
      </c>
      <c r="F32" s="4"/>
      <c r="G32" s="4"/>
      <c r="H32" s="4" t="s">
        <v>12</v>
      </c>
      <c r="I32" s="4"/>
      <c r="J32" s="4"/>
      <c r="K32" s="4"/>
      <c r="L32" s="4"/>
      <c r="M32" s="4"/>
      <c r="N32" s="4" t="s">
        <v>12</v>
      </c>
      <c r="O32" s="4" t="s">
        <v>12</v>
      </c>
      <c r="P32" s="4"/>
      <c r="Q32" s="4"/>
      <c r="R32" s="4"/>
      <c r="S32" s="4"/>
      <c r="T32" s="4"/>
      <c r="U32" s="4" t="s">
        <v>12</v>
      </c>
      <c r="V32" s="4" t="s">
        <v>12</v>
      </c>
      <c r="W32" s="4"/>
      <c r="X32" s="4"/>
      <c r="Y32" s="4"/>
      <c r="Z32" s="4"/>
      <c r="AA32" s="4"/>
      <c r="AB32" s="4" t="s">
        <v>12</v>
      </c>
      <c r="AC32" s="4" t="s">
        <v>12</v>
      </c>
      <c r="AD32" s="4"/>
      <c r="AE32" s="4"/>
      <c r="AF32" s="4"/>
      <c r="AG32" s="9"/>
      <c r="AH32" s="20" t="s">
        <v>8</v>
      </c>
      <c r="AI32" s="22">
        <f>AI30/AI31</f>
        <v>0.26666666666666666</v>
      </c>
      <c r="AJ32" s="31" t="s">
        <v>19</v>
      </c>
      <c r="AK32" s="33" t="str" cm="1">
        <f t="array" ref="AK32">IF(
  COUNTIF(X33:AD33,"●")=7,
  "対象外",
  IF(
    OR(
      IFERROR(
        COUNTIF(X32:AD32,"○")/COUNTBLANK(X33:AD33)&gt;=0.285,
        FALSE
      ),
      SUMPRODUCT(
        (X33:AD33="") *
        ( (X30:AD30="土") + (X30:AD30="日") )
      ) &lt;= COUNTIF(X32:AD32,"○")
    ),
    "OK",
    "NG"
  )
)</f>
        <v>OK</v>
      </c>
    </row>
    <row r="33" spans="2:37" x14ac:dyDescent="0.4">
      <c r="B33" s="7" t="s">
        <v>11</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10"/>
      <c r="AH33" s="52"/>
      <c r="AI33" s="53"/>
      <c r="AJ33" s="31" t="s">
        <v>21</v>
      </c>
      <c r="AK33" s="33" t="str" cm="1">
        <f t="array" ref="AK33">IF(
  OR(COUNTIF(AE33:AG33,"●")=3,COUNTIF(AE29:AG29,"")=3),
  "対象外",
  IF(
    OR(
      IFERROR(
        COUNTIF(AE32:AG32,"○")/COUNTBLANK(AE33:AG33)&gt;=0.285,
        FALSE
      ),
      SUMPRODUCT(
        (AE33:AG33="") *
        ( (AE30:AG30="土") + (AE30:AG30="日") )
      ) &lt;= COUNTIF(AE32:AG32,"○")
    ),
    "OK",
    "NG"
  )
)</f>
        <v>OK</v>
      </c>
    </row>
    <row r="34" spans="2:37" ht="93" customHeight="1" thickBot="1" x14ac:dyDescent="0.45">
      <c r="B34" s="14"/>
      <c r="C34" s="25"/>
      <c r="D34" s="25"/>
      <c r="E34" s="27" t="s">
        <v>46</v>
      </c>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t="s">
        <v>39</v>
      </c>
      <c r="AF34" s="25"/>
      <c r="AG34" s="26"/>
      <c r="AH34" s="23" t="s">
        <v>31</v>
      </c>
      <c r="AI34" s="24" t="str">
        <f>IF(AI32&gt;0.285,"OK",IF(AI30&gt;=AI29,"OK","NG"))</f>
        <v>OK</v>
      </c>
      <c r="AJ34" s="34" t="s">
        <v>43</v>
      </c>
      <c r="AK34" s="35" t="str">
        <f>IF(COUNTIF(AK29:AK33,"NG")&gt;0,"NG","OK")</f>
        <v>OK</v>
      </c>
    </row>
    <row r="35" spans="2:37" ht="19.5" thickTop="1" x14ac:dyDescent="0.4">
      <c r="B35" s="58" t="s">
        <v>28</v>
      </c>
      <c r="C35" s="3">
        <v>1</v>
      </c>
      <c r="D35" s="3">
        <v>2</v>
      </c>
      <c r="E35" s="3">
        <v>3</v>
      </c>
      <c r="F35" s="3">
        <v>4</v>
      </c>
      <c r="G35" s="3">
        <v>5</v>
      </c>
      <c r="H35" s="3">
        <v>6</v>
      </c>
      <c r="I35" s="3">
        <v>7</v>
      </c>
      <c r="J35" s="3">
        <v>8</v>
      </c>
      <c r="K35" s="3">
        <v>9</v>
      </c>
      <c r="L35" s="3">
        <v>10</v>
      </c>
      <c r="M35" s="3">
        <v>11</v>
      </c>
      <c r="N35" s="3">
        <v>12</v>
      </c>
      <c r="O35" s="3">
        <v>13</v>
      </c>
      <c r="P35" s="3">
        <v>14</v>
      </c>
      <c r="Q35" s="3">
        <v>15</v>
      </c>
      <c r="R35" s="3">
        <v>16</v>
      </c>
      <c r="S35" s="3">
        <v>17</v>
      </c>
      <c r="T35" s="3">
        <v>18</v>
      </c>
      <c r="U35" s="3">
        <v>19</v>
      </c>
      <c r="V35" s="3">
        <v>20</v>
      </c>
      <c r="W35" s="3">
        <v>21</v>
      </c>
      <c r="X35" s="3">
        <v>22</v>
      </c>
      <c r="Y35" s="3">
        <v>23</v>
      </c>
      <c r="Z35" s="3">
        <v>24</v>
      </c>
      <c r="AA35" s="3">
        <v>25</v>
      </c>
      <c r="AB35" s="3">
        <v>26</v>
      </c>
      <c r="AC35" s="3">
        <v>27</v>
      </c>
      <c r="AD35" s="3">
        <v>28</v>
      </c>
      <c r="AE35" s="3">
        <v>29</v>
      </c>
      <c r="AF35" s="3">
        <v>30</v>
      </c>
      <c r="AG35" s="8">
        <v>31</v>
      </c>
      <c r="AH35" s="16" t="s">
        <v>23</v>
      </c>
      <c r="AI35" s="17">
        <f>COUNTIFS(C36:AG36,"土",C39:AG39,"")+COUNTIFS(C36:AG36,"日",C39:AG39,"")</f>
        <v>6</v>
      </c>
      <c r="AJ35" s="29" t="s">
        <v>16</v>
      </c>
      <c r="AK35" s="30" t="str" cm="1">
        <f t="array" ref="AK35">IF(
  COUNTIF(C39:I39,"●")=7,
  "対象外",
  IF(
    OR(
      IFERROR(
        COUNTIF(C38:I38,"○")/COUNTBLANK(C39:I39)&gt;=0.285,
        FALSE
      ),
      SUMPRODUCT(
        (C39:I39="") *
        ( (C36:I36="土") + (C36:I36="日") )
      ) &lt;= COUNTIF(C38:I38,"○")
    ),
    "OK",
    "NG"
  )
)</f>
        <v>OK</v>
      </c>
    </row>
    <row r="36" spans="2:37" x14ac:dyDescent="0.4">
      <c r="B36" s="58"/>
      <c r="C36" s="3" t="s">
        <v>30</v>
      </c>
      <c r="D36" s="3" t="str">
        <f>CHOOSE(MATCH(C36, {"月","火","水","木","金","土","日"}, 0), "火", "水", "木", "金", "土", "日", "月")</f>
        <v>金</v>
      </c>
      <c r="E36" s="3" t="str">
        <f>CHOOSE(MATCH(D36, {"月","火","水","木","金","土","日"}, 0), "火", "水", "木", "金", "土", "日", "月")</f>
        <v>土</v>
      </c>
      <c r="F36" s="3" t="str">
        <f>CHOOSE(MATCH(E36, {"月","火","水","木","金","土","日"}, 0), "火", "水", "木", "金", "土", "日", "月")</f>
        <v>日</v>
      </c>
      <c r="G36" s="3" t="str">
        <f>CHOOSE(MATCH(F36, {"月","火","水","木","金","土","日"}, 0), "火", "水", "木", "金", "土", "日", "月")</f>
        <v>月</v>
      </c>
      <c r="H36" s="3" t="str">
        <f>CHOOSE(MATCH(G36, {"月","火","水","木","金","土","日"}, 0), "火", "水", "木", "金", "土", "日", "月")</f>
        <v>火</v>
      </c>
      <c r="I36" s="3" t="str">
        <f>CHOOSE(MATCH(H36, {"月","火","水","木","金","土","日"}, 0), "火", "水", "木", "金", "土", "日", "月")</f>
        <v>水</v>
      </c>
      <c r="J36" s="3" t="str">
        <f>CHOOSE(MATCH(I36, {"月","火","水","木","金","土","日"}, 0), "火", "水", "木", "金", "土", "日", "月")</f>
        <v>木</v>
      </c>
      <c r="K36" s="3" t="str">
        <f>CHOOSE(MATCH(J36, {"月","火","水","木","金","土","日"}, 0), "火", "水", "木", "金", "土", "日", "月")</f>
        <v>金</v>
      </c>
      <c r="L36" s="3" t="str">
        <f>CHOOSE(MATCH(K36, {"月","火","水","木","金","土","日"}, 0), "火", "水", "木", "金", "土", "日", "月")</f>
        <v>土</v>
      </c>
      <c r="M36" s="3" t="str">
        <f>CHOOSE(MATCH(L36, {"月","火","水","木","金","土","日"}, 0), "火", "水", "木", "金", "土", "日", "月")</f>
        <v>日</v>
      </c>
      <c r="N36" s="3" t="str">
        <f>CHOOSE(MATCH(M36, {"月","火","水","木","金","土","日"}, 0), "火", "水", "木", "金", "土", "日", "月")</f>
        <v>月</v>
      </c>
      <c r="O36" s="3" t="str">
        <f>CHOOSE(MATCH(N36, {"月","火","水","木","金","土","日"}, 0), "火", "水", "木", "金", "土", "日", "月")</f>
        <v>火</v>
      </c>
      <c r="P36" s="3" t="str">
        <f>CHOOSE(MATCH(O36, {"月","火","水","木","金","土","日"}, 0), "火", "水", "木", "金", "土", "日", "月")</f>
        <v>水</v>
      </c>
      <c r="Q36" s="3" t="str">
        <f>CHOOSE(MATCH(P36, {"月","火","水","木","金","土","日"}, 0), "火", "水", "木", "金", "土", "日", "月")</f>
        <v>木</v>
      </c>
      <c r="R36" s="3" t="str">
        <f>CHOOSE(MATCH(Q36, {"月","火","水","木","金","土","日"}, 0), "火", "水", "木", "金", "土", "日", "月")</f>
        <v>金</v>
      </c>
      <c r="S36" s="3" t="str">
        <f>CHOOSE(MATCH(R36, {"月","火","水","木","金","土","日"}, 0), "火", "水", "木", "金", "土", "日", "月")</f>
        <v>土</v>
      </c>
      <c r="T36" s="3" t="str">
        <f>CHOOSE(MATCH(S36, {"月","火","水","木","金","土","日"}, 0), "火", "水", "木", "金", "土", "日", "月")</f>
        <v>日</v>
      </c>
      <c r="U36" s="3" t="str">
        <f>CHOOSE(MATCH(T36, {"月","火","水","木","金","土","日"}, 0), "火", "水", "木", "金", "土", "日", "月")</f>
        <v>月</v>
      </c>
      <c r="V36" s="3" t="str">
        <f>CHOOSE(MATCH(U36, {"月","火","水","木","金","土","日"}, 0), "火", "水", "木", "金", "土", "日", "月")</f>
        <v>火</v>
      </c>
      <c r="W36" s="3" t="str">
        <f>CHOOSE(MATCH(V36, {"月","火","水","木","金","土","日"}, 0), "火", "水", "木", "金", "土", "日", "月")</f>
        <v>水</v>
      </c>
      <c r="X36" s="3" t="str">
        <f>CHOOSE(MATCH(W36, {"月","火","水","木","金","土","日"}, 0), "火", "水", "木", "金", "土", "日", "月")</f>
        <v>木</v>
      </c>
      <c r="Y36" s="3" t="str">
        <f>CHOOSE(MATCH(X36, {"月","火","水","木","金","土","日"}, 0), "火", "水", "木", "金", "土", "日", "月")</f>
        <v>金</v>
      </c>
      <c r="Z36" s="3" t="str">
        <f>CHOOSE(MATCH(Y36, {"月","火","水","木","金","土","日"}, 0), "火", "水", "木", "金", "土", "日", "月")</f>
        <v>土</v>
      </c>
      <c r="AA36" s="3" t="str">
        <f>CHOOSE(MATCH(Z36, {"月","火","水","木","金","土","日"}, 0), "火", "水", "木", "金", "土", "日", "月")</f>
        <v>日</v>
      </c>
      <c r="AB36" s="3" t="str">
        <f>CHOOSE(MATCH(AA36, {"月","火","水","木","金","土","日"}, 0), "火", "水", "木", "金", "土", "日", "月")</f>
        <v>月</v>
      </c>
      <c r="AC36" s="3" t="str">
        <f>CHOOSE(MATCH(AB36, {"月","火","水","木","金","土","日"}, 0), "火", "水", "木", "金", "土", "日", "月")</f>
        <v>火</v>
      </c>
      <c r="AD36" s="3" t="str">
        <f>CHOOSE(MATCH(AC36, {"月","火","水","木","金","土","日"}, 0), "火", "水", "木", "金", "土", "日", "月")</f>
        <v>水</v>
      </c>
      <c r="AE36" s="3" t="str">
        <f>CHOOSE(MATCH(AD36, {"月","火","水","木","金","土","日"}, 0), "火", "水", "木", "金", "土", "日", "月")</f>
        <v>木</v>
      </c>
      <c r="AF36" s="3" t="str">
        <f>CHOOSE(MATCH(AE36, {"月","火","水","木","金","土","日"}, 0), "火", "水", "木", "金", "土", "日", "月")</f>
        <v>金</v>
      </c>
      <c r="AG36" s="8" t="str">
        <f>CHOOSE(MATCH(AF36, {"月","火","水","木","金","土","日"}, 0), "火", "水", "木", "金", "土", "日", "月")</f>
        <v>土</v>
      </c>
      <c r="AH36" s="18" t="s">
        <v>1</v>
      </c>
      <c r="AI36" s="19">
        <f>COUNTA(C38:AG38)</f>
        <v>6</v>
      </c>
      <c r="AJ36" s="31" t="s">
        <v>17</v>
      </c>
      <c r="AK36" s="32" t="str" cm="1">
        <f t="array" ref="AK36">IF(
  COUNTIF(J39:P39,"●")=7,
  "対象外",
  IF(
    OR(
      IFERROR(
        COUNTIF(J38:P38,"○")/COUNTBLANK(J39:P39)&gt;=0.285,
        FALSE
      ),
      SUMPRODUCT(
        (J39:P39="") *
        ( (J36:P36="土") + (J36:P36="日") )
      ) &lt;= COUNTIF(J38:P38,"○")
    ),
    "OK",
    "NG"
  )
)</f>
        <v>OK</v>
      </c>
    </row>
    <row r="37" spans="2:37" x14ac:dyDescent="0.4">
      <c r="B37" s="6" t="s">
        <v>20</v>
      </c>
      <c r="C37" s="4"/>
      <c r="D37" s="4"/>
      <c r="E37" s="4" t="s">
        <v>12</v>
      </c>
      <c r="F37" s="4" t="s">
        <v>12</v>
      </c>
      <c r="G37" s="4" t="s">
        <v>12</v>
      </c>
      <c r="H37" s="4" t="s">
        <v>12</v>
      </c>
      <c r="I37" s="4"/>
      <c r="J37" s="4"/>
      <c r="K37" s="4"/>
      <c r="L37" s="4"/>
      <c r="M37" s="4"/>
      <c r="N37" s="4"/>
      <c r="O37" s="4"/>
      <c r="P37" s="4"/>
      <c r="Q37" s="4"/>
      <c r="R37" s="4"/>
      <c r="S37" s="4"/>
      <c r="T37" s="4"/>
      <c r="U37" s="4"/>
      <c r="V37" s="4"/>
      <c r="W37" s="4"/>
      <c r="X37" s="4"/>
      <c r="Y37" s="4"/>
      <c r="Z37" s="4"/>
      <c r="AA37" s="4"/>
      <c r="AB37" s="4"/>
      <c r="AC37" s="4"/>
      <c r="AD37" s="4"/>
      <c r="AE37" s="4"/>
      <c r="AF37" s="4"/>
      <c r="AG37" s="9"/>
      <c r="AH37" s="20" t="s">
        <v>2</v>
      </c>
      <c r="AI37" s="21">
        <f>COUNTA(C35:AG35)-COUNTA(C39:AG39)</f>
        <v>21</v>
      </c>
      <c r="AJ37" s="31" t="s">
        <v>18</v>
      </c>
      <c r="AK37" s="32" t="str" cm="1">
        <f t="array" ref="AK37">IF(
  COUNTIF(Q39:W39,"●")=7,
  "対象外",
  IF(
    OR(
      IFERROR(
        COUNTIF(Q38:W38,"○")/COUNTBLANK(Q39:W39)&gt;=0.285,
        FALSE
      ),
      SUMPRODUCT(
        (Q39:W39="") *
        ( (Q36:W36="土") + (Q36:W36="日") )
      ) &lt;= COUNTIF(Q38:W38,"○")
    ),
    "OK",
    "NG"
  )
)</f>
        <v>OK</v>
      </c>
    </row>
    <row r="38" spans="2:37" x14ac:dyDescent="0.4">
      <c r="B38" s="6" t="s">
        <v>6</v>
      </c>
      <c r="C38" s="4"/>
      <c r="D38" s="4"/>
      <c r="E38" s="4" t="s">
        <v>12</v>
      </c>
      <c r="F38" s="4" t="s">
        <v>12</v>
      </c>
      <c r="G38" s="4"/>
      <c r="H38" s="4"/>
      <c r="I38" s="4"/>
      <c r="J38" s="4"/>
      <c r="K38" s="4"/>
      <c r="L38" s="4" t="s">
        <v>12</v>
      </c>
      <c r="M38" s="4" t="s">
        <v>12</v>
      </c>
      <c r="N38" s="4"/>
      <c r="O38" s="4"/>
      <c r="P38" s="4"/>
      <c r="Q38" s="4"/>
      <c r="R38" s="4"/>
      <c r="S38" s="4" t="s">
        <v>12</v>
      </c>
      <c r="T38" s="4" t="s">
        <v>12</v>
      </c>
      <c r="U38" s="4"/>
      <c r="V38" s="4"/>
      <c r="W38" s="4"/>
      <c r="X38" s="4"/>
      <c r="Y38" s="4"/>
      <c r="Z38" s="4"/>
      <c r="AA38" s="4"/>
      <c r="AB38" s="4"/>
      <c r="AC38" s="4"/>
      <c r="AD38" s="4"/>
      <c r="AE38" s="4"/>
      <c r="AF38" s="4"/>
      <c r="AG38" s="4"/>
      <c r="AH38" s="20" t="s">
        <v>8</v>
      </c>
      <c r="AI38" s="22">
        <f>AI36/AI37</f>
        <v>0.2857142857142857</v>
      </c>
      <c r="AJ38" s="31" t="s">
        <v>19</v>
      </c>
      <c r="AK38" s="33" t="str" cm="1">
        <f t="array" ref="AK38">IF(
  COUNTIF(X39:AD39,"●")=7,
  "対象外",
  IF(
    OR(
      IFERROR(
        COUNTIF(X38:AD38,"○")/COUNTBLANK(X39:AD39)&gt;=0.285,
        FALSE
      ),
      SUMPRODUCT(
        (X39:AD39="") *
        ( (X36:AD36="土") + (X36:AD36="日") )
      ) &lt;= COUNTIF(X38:AD38,"○")
    ),
    "OK",
    "NG"
  )
)</f>
        <v>対象外</v>
      </c>
    </row>
    <row r="39" spans="2:37" x14ac:dyDescent="0.4">
      <c r="B39" s="7" t="s">
        <v>11</v>
      </c>
      <c r="C39" s="5"/>
      <c r="D39" s="5"/>
      <c r="E39" s="5"/>
      <c r="F39" s="5"/>
      <c r="G39" s="5"/>
      <c r="H39" s="5"/>
      <c r="I39" s="5"/>
      <c r="J39" s="5"/>
      <c r="K39" s="5"/>
      <c r="L39" s="5"/>
      <c r="M39" s="5"/>
      <c r="N39" s="5"/>
      <c r="O39" s="5"/>
      <c r="P39" s="5"/>
      <c r="Q39" s="5"/>
      <c r="R39" s="5"/>
      <c r="S39" s="5"/>
      <c r="T39" s="5"/>
      <c r="U39" s="5"/>
      <c r="V39" s="5"/>
      <c r="W39" s="5"/>
      <c r="X39" s="5" t="s">
        <v>22</v>
      </c>
      <c r="Y39" s="5" t="s">
        <v>22</v>
      </c>
      <c r="Z39" s="5" t="s">
        <v>22</v>
      </c>
      <c r="AA39" s="5" t="s">
        <v>22</v>
      </c>
      <c r="AB39" s="5" t="s">
        <v>22</v>
      </c>
      <c r="AC39" s="5" t="s">
        <v>22</v>
      </c>
      <c r="AD39" s="5" t="s">
        <v>22</v>
      </c>
      <c r="AE39" s="5" t="s">
        <v>22</v>
      </c>
      <c r="AF39" s="5" t="s">
        <v>22</v>
      </c>
      <c r="AG39" s="10" t="s">
        <v>22</v>
      </c>
      <c r="AH39" s="52"/>
      <c r="AI39" s="53"/>
      <c r="AJ39" s="31" t="s">
        <v>21</v>
      </c>
      <c r="AK39" s="33" t="str" cm="1">
        <f t="array" ref="AK39">IF(
  OR(COUNTIF(AE39:AG39,"●")=3,COUNTIF(AE35:AG35,"")=3),
  "対象外",
  IF(
    OR(
      IFERROR(
        COUNTIF(AE38:AG38,"○")/COUNTBLANK(AE39:AG39)&gt;=0.285,
        FALSE
      ),
      SUMPRODUCT(
        (AE39:AG39="") *
        ( (AE36:AG36="土") + (AE36:AG36="日") )
      ) &lt;= COUNTIF(AE38:AG38,"○")
    ),
    "OK",
    "NG"
  )
)</f>
        <v>対象外</v>
      </c>
    </row>
    <row r="40" spans="2:37" ht="93" customHeight="1" thickBot="1" x14ac:dyDescent="0.45">
      <c r="B40" s="14"/>
      <c r="C40" s="25"/>
      <c r="D40" s="25"/>
      <c r="E40" s="25" t="s">
        <v>40</v>
      </c>
      <c r="F40" s="25" t="s">
        <v>41</v>
      </c>
      <c r="G40" s="25" t="s">
        <v>42</v>
      </c>
      <c r="H40" s="25" t="s">
        <v>37</v>
      </c>
      <c r="I40" s="25"/>
      <c r="J40" s="25"/>
      <c r="K40" s="25"/>
      <c r="L40" s="25"/>
      <c r="M40" s="25"/>
      <c r="N40" s="25"/>
      <c r="O40" s="25"/>
      <c r="P40" s="25"/>
      <c r="Q40" s="25"/>
      <c r="R40" s="25"/>
      <c r="S40" s="25"/>
      <c r="T40" s="25"/>
      <c r="U40" s="25"/>
      <c r="V40" s="25"/>
      <c r="W40" s="25" t="s">
        <v>44</v>
      </c>
      <c r="X40" s="25"/>
      <c r="Y40" s="25"/>
      <c r="Z40" s="25"/>
      <c r="AA40" s="25"/>
      <c r="AB40" s="25"/>
      <c r="AC40" s="25"/>
      <c r="AD40" s="25"/>
      <c r="AE40" s="25"/>
      <c r="AF40" s="25"/>
      <c r="AG40" s="26"/>
      <c r="AH40" s="23" t="s">
        <v>31</v>
      </c>
      <c r="AI40" s="24" t="str">
        <f>IF(AI38&gt;0.285,"OK",IF(AI36&gt;=AI35,"OK","NG"))</f>
        <v>OK</v>
      </c>
      <c r="AJ40" s="34" t="s">
        <v>43</v>
      </c>
      <c r="AK40" s="35" t="str">
        <f>IF(COUNTIF(AK35:AK39,"NG")&gt;0,"NG","OK")</f>
        <v>OK</v>
      </c>
    </row>
    <row r="41" spans="2:37" ht="19.5" thickTop="1" x14ac:dyDescent="0.4"/>
    <row r="42" spans="2:37" x14ac:dyDescent="0.4">
      <c r="B42" t="s">
        <v>9</v>
      </c>
      <c r="AH42" s="51" t="s">
        <v>47</v>
      </c>
      <c r="AI42" s="51"/>
      <c r="AJ42" s="51"/>
      <c r="AK42" s="51"/>
    </row>
    <row r="43" spans="2:37" x14ac:dyDescent="0.4">
      <c r="B43" t="s">
        <v>10</v>
      </c>
      <c r="AH43" s="15" t="s">
        <v>49</v>
      </c>
      <c r="AI43" s="15">
        <f>SUMIF(AH1:AH41,"対象日数小計",AI1:AI41)</f>
        <v>155</v>
      </c>
      <c r="AJ43" s="15" t="s">
        <v>48</v>
      </c>
      <c r="AK43" s="15">
        <f>SUMIF(AH1:AH41,"閉所日数小計",AI1:AI41)</f>
        <v>46</v>
      </c>
    </row>
    <row r="44" spans="2:37" x14ac:dyDescent="0.4">
      <c r="AH44" s="15" t="s">
        <v>50</v>
      </c>
      <c r="AI44" s="36">
        <f>AK43/AI43</f>
        <v>0.29677419354838708</v>
      </c>
      <c r="AJ44" s="15" t="s">
        <v>51</v>
      </c>
      <c r="AK44" s="15" t="str">
        <f>IF(AI44&gt;=0.285,"OK","NG")</f>
        <v>OK</v>
      </c>
    </row>
  </sheetData>
  <mergeCells count="15">
    <mergeCell ref="AH15:AI15"/>
    <mergeCell ref="AH4:AI4"/>
    <mergeCell ref="AJ4:AK4"/>
    <mergeCell ref="B5:B6"/>
    <mergeCell ref="AH9:AI9"/>
    <mergeCell ref="B11:B12"/>
    <mergeCell ref="B35:B36"/>
    <mergeCell ref="AH39:AI39"/>
    <mergeCell ref="AH42:AK42"/>
    <mergeCell ref="B17:B18"/>
    <mergeCell ref="AH21:AI21"/>
    <mergeCell ref="B23:B24"/>
    <mergeCell ref="AH27:AI27"/>
    <mergeCell ref="B29:B30"/>
    <mergeCell ref="AH33:AI33"/>
  </mergeCells>
  <phoneticPr fontId="1"/>
  <conditionalFormatting sqref="C5:AG40">
    <cfRule type="expression" dxfId="4" priority="1">
      <formula>OR(C6="土",C6="日")</formula>
    </cfRule>
  </conditionalFormatting>
  <dataValidations count="2">
    <dataValidation type="list" allowBlank="1" showInputMessage="1" showErrorMessage="1" sqref="C7:AG8 C37:AG38 C13:AG14 C31:AG32 C19:AG20 C25:AG26" xr:uid="{9FBB4721-1D7E-4E8E-85EC-950B93E559C6}">
      <formula1>"○"</formula1>
    </dataValidation>
    <dataValidation type="list" allowBlank="1" showInputMessage="1" showErrorMessage="1" sqref="C9:AG9 C15:AG15 C21:AG21 C27:AG27 C33:AG33 C39:AG39" xr:uid="{A5D59828-18C2-4617-BD2F-10C72DAA4636}">
      <formula1>"●"</formula1>
    </dataValidation>
  </dataValidations>
  <pageMargins left="0.7" right="0.7" top="0.75" bottom="0.75" header="0.3" footer="0.3"/>
  <pageSetup paperSize="9" scale="53" fitToHeight="0" orientation="landscape" r:id="rId1"/>
  <rowBreaks count="1" manualBreakCount="1">
    <brk id="2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6ECA-8A82-40C9-B4D7-206D19D70C41}">
  <sheetPr>
    <pageSetUpPr fitToPage="1"/>
  </sheetPr>
  <dimension ref="A1:AU25"/>
  <sheetViews>
    <sheetView showGridLines="0" view="pageBreakPreview" zoomScale="70" zoomScaleNormal="85" zoomScaleSheetLayoutView="70" workbookViewId="0">
      <selection activeCell="P10" sqref="P10"/>
    </sheetView>
  </sheetViews>
  <sheetFormatPr defaultRowHeight="18.75" x14ac:dyDescent="0.4"/>
  <cols>
    <col min="1" max="1" width="1.25" customWidth="1"/>
    <col min="2" max="2" width="25.625" customWidth="1"/>
    <col min="3" max="3" width="14.25" customWidth="1"/>
    <col min="4" max="34" width="4.25" bestFit="1" customWidth="1"/>
    <col min="35" max="36" width="5.25" style="12" customWidth="1"/>
    <col min="37" max="37" width="7.5" style="12" customWidth="1"/>
    <col min="38" max="38" width="6.25" style="12" customWidth="1"/>
    <col min="39" max="39" width="7.125" style="12" bestFit="1" customWidth="1"/>
    <col min="40" max="42" width="6.625" style="12" bestFit="1" customWidth="1"/>
    <col min="43" max="43" width="7.125" bestFit="1" customWidth="1"/>
    <col min="44" max="45" width="5.25" style="12" customWidth="1"/>
    <col min="46" max="46" width="7.5" style="12" customWidth="1"/>
    <col min="47" max="47" width="6.25" style="12" customWidth="1"/>
  </cols>
  <sheetData>
    <row r="1" spans="1:47" x14ac:dyDescent="0.4">
      <c r="A1" s="2" t="s">
        <v>83</v>
      </c>
      <c r="B1" s="2"/>
    </row>
    <row r="2" spans="1:47" s="1" customFormat="1" ht="14.25" x14ac:dyDescent="0.4">
      <c r="AI2" s="13"/>
      <c r="AJ2" s="13"/>
      <c r="AK2" s="13"/>
      <c r="AL2" s="13"/>
      <c r="AM2" s="13"/>
      <c r="AN2" s="13"/>
      <c r="AO2" s="13"/>
      <c r="AP2" s="13"/>
      <c r="AR2" s="13"/>
      <c r="AS2" s="13"/>
      <c r="AT2" s="13"/>
      <c r="AU2" s="13"/>
    </row>
    <row r="3" spans="1:47" ht="24" x14ac:dyDescent="0.4">
      <c r="B3" s="11" t="s">
        <v>7</v>
      </c>
    </row>
    <row r="5" spans="1:47" ht="21.75" customHeight="1" x14ac:dyDescent="0.4">
      <c r="B5" s="60" t="s">
        <v>3</v>
      </c>
      <c r="C5" s="61"/>
      <c r="D5" s="62">
        <v>1</v>
      </c>
      <c r="E5" s="64">
        <v>2</v>
      </c>
      <c r="F5" s="64">
        <v>3</v>
      </c>
      <c r="G5" s="64">
        <v>4</v>
      </c>
      <c r="H5" s="64">
        <v>5</v>
      </c>
      <c r="I5" s="64">
        <v>6</v>
      </c>
      <c r="J5" s="66">
        <v>7</v>
      </c>
      <c r="K5" s="62">
        <v>8</v>
      </c>
      <c r="L5" s="64">
        <v>9</v>
      </c>
      <c r="M5" s="64">
        <v>10</v>
      </c>
      <c r="N5" s="64">
        <v>11</v>
      </c>
      <c r="O5" s="64">
        <v>12</v>
      </c>
      <c r="P5" s="64">
        <v>13</v>
      </c>
      <c r="Q5" s="66">
        <v>14</v>
      </c>
      <c r="R5" s="62">
        <v>15</v>
      </c>
      <c r="S5" s="64">
        <v>16</v>
      </c>
      <c r="T5" s="64">
        <v>17</v>
      </c>
      <c r="U5" s="64">
        <v>18</v>
      </c>
      <c r="V5" s="64">
        <v>19</v>
      </c>
      <c r="W5" s="64">
        <v>20</v>
      </c>
      <c r="X5" s="66">
        <v>21</v>
      </c>
      <c r="Y5" s="62">
        <v>22</v>
      </c>
      <c r="Z5" s="64">
        <v>23</v>
      </c>
      <c r="AA5" s="64">
        <v>24</v>
      </c>
      <c r="AB5" s="64">
        <v>25</v>
      </c>
      <c r="AC5" s="64">
        <v>26</v>
      </c>
      <c r="AD5" s="64">
        <v>27</v>
      </c>
      <c r="AE5" s="66">
        <v>28</v>
      </c>
      <c r="AF5" s="62">
        <v>29</v>
      </c>
      <c r="AG5" s="64">
        <v>30</v>
      </c>
      <c r="AH5" s="68">
        <v>31</v>
      </c>
      <c r="AI5" s="70" t="s">
        <v>69</v>
      </c>
      <c r="AJ5" s="70"/>
      <c r="AK5" s="70"/>
      <c r="AL5" s="71"/>
      <c r="AM5" s="72" t="s">
        <v>70</v>
      </c>
      <c r="AN5" s="72"/>
      <c r="AO5" s="72"/>
      <c r="AP5" s="72"/>
      <c r="AQ5" s="72"/>
      <c r="AR5" s="59" t="s">
        <v>79</v>
      </c>
      <c r="AS5" s="59"/>
      <c r="AT5" s="59"/>
      <c r="AU5" s="59"/>
    </row>
    <row r="6" spans="1:47" ht="38.25" customHeight="1" x14ac:dyDescent="0.4">
      <c r="B6" s="37" t="s">
        <v>52</v>
      </c>
      <c r="C6" s="37" t="s">
        <v>53</v>
      </c>
      <c r="D6" s="63"/>
      <c r="E6" s="65"/>
      <c r="F6" s="65"/>
      <c r="G6" s="65"/>
      <c r="H6" s="65"/>
      <c r="I6" s="65"/>
      <c r="J6" s="67"/>
      <c r="K6" s="63"/>
      <c r="L6" s="65"/>
      <c r="M6" s="65"/>
      <c r="N6" s="65"/>
      <c r="O6" s="65"/>
      <c r="P6" s="65"/>
      <c r="Q6" s="67"/>
      <c r="R6" s="63"/>
      <c r="S6" s="65"/>
      <c r="T6" s="65"/>
      <c r="U6" s="65"/>
      <c r="V6" s="65"/>
      <c r="W6" s="65"/>
      <c r="X6" s="67"/>
      <c r="Y6" s="63"/>
      <c r="Z6" s="65"/>
      <c r="AA6" s="65"/>
      <c r="AB6" s="65"/>
      <c r="AC6" s="65"/>
      <c r="AD6" s="65"/>
      <c r="AE6" s="67"/>
      <c r="AF6" s="63"/>
      <c r="AG6" s="65"/>
      <c r="AH6" s="69"/>
      <c r="AI6" s="39" t="s">
        <v>66</v>
      </c>
      <c r="AJ6" s="39" t="s">
        <v>67</v>
      </c>
      <c r="AK6" s="39" t="s">
        <v>68</v>
      </c>
      <c r="AL6" s="39" t="s">
        <v>51</v>
      </c>
      <c r="AM6" s="47" t="s">
        <v>71</v>
      </c>
      <c r="AN6" s="47" t="s">
        <v>72</v>
      </c>
      <c r="AO6" s="47" t="s">
        <v>73</v>
      </c>
      <c r="AP6" s="47" t="s">
        <v>74</v>
      </c>
      <c r="AQ6" s="47" t="s">
        <v>75</v>
      </c>
      <c r="AR6" s="48" t="s">
        <v>66</v>
      </c>
      <c r="AS6" s="48" t="s">
        <v>67</v>
      </c>
      <c r="AT6" s="48" t="s">
        <v>68</v>
      </c>
      <c r="AU6" s="48" t="s">
        <v>51</v>
      </c>
    </row>
    <row r="7" spans="1:47" ht="24" customHeight="1" x14ac:dyDescent="0.4">
      <c r="B7" s="38" t="s">
        <v>56</v>
      </c>
      <c r="C7" s="38" t="s">
        <v>57</v>
      </c>
      <c r="D7" s="43" t="s">
        <v>65</v>
      </c>
      <c r="E7" s="44" t="s">
        <v>65</v>
      </c>
      <c r="F7" s="44"/>
      <c r="G7" s="44" t="s">
        <v>63</v>
      </c>
      <c r="H7" s="44"/>
      <c r="I7" s="44"/>
      <c r="J7" s="46" t="s">
        <v>76</v>
      </c>
      <c r="K7" s="43"/>
      <c r="L7" s="44"/>
      <c r="M7" s="44"/>
      <c r="N7" s="44" t="s">
        <v>63</v>
      </c>
      <c r="O7" s="44"/>
      <c r="P7" s="44"/>
      <c r="Q7" s="46"/>
      <c r="R7" s="43" t="s">
        <v>77</v>
      </c>
      <c r="S7" s="44"/>
      <c r="T7" s="44"/>
      <c r="U7" s="44" t="s">
        <v>63</v>
      </c>
      <c r="V7" s="44"/>
      <c r="W7" s="44"/>
      <c r="X7" s="46"/>
      <c r="Y7" s="43"/>
      <c r="Z7" s="44"/>
      <c r="AA7" s="44" t="s">
        <v>63</v>
      </c>
      <c r="AB7" s="44" t="s">
        <v>63</v>
      </c>
      <c r="AC7" s="44"/>
      <c r="AD7" s="44"/>
      <c r="AE7" s="46"/>
      <c r="AF7" s="43" t="s">
        <v>76</v>
      </c>
      <c r="AG7" s="44"/>
      <c r="AH7" s="45" t="s">
        <v>64</v>
      </c>
      <c r="AI7" s="40">
        <f>COUNTA($D$5:$AH$6)-COUNTIF(D7:AH7,"－")</f>
        <v>28</v>
      </c>
      <c r="AJ7" s="40">
        <f>COUNTIF(D7:AH7,"休")</f>
        <v>8</v>
      </c>
      <c r="AK7" s="41">
        <f>AJ7/AI7</f>
        <v>0.2857142857142857</v>
      </c>
      <c r="AL7" s="40" t="str">
        <f>IF(AK7&gt;=0.285,"OK","NG")</f>
        <v>OK</v>
      </c>
      <c r="AM7" s="42" t="str">
        <f>IF(
  (7 - COUNTIF($D7:$J7, "－")) &lt;= 0,
  "対象外",
  IF(
    COUNTIF($D7:$J7, "休") / (7 - COUNTIF($D7:$J7, "－")) &gt;= 0.285,
    "OK",
    "NG"
  )
)</f>
        <v>OK</v>
      </c>
      <c r="AN7" s="42" t="str">
        <f>IF(
  (7 - COUNTIF($K7:$Q7, "－")) &lt;= 0,
  "対象外",
  IF(
    COUNTIF($K7:$Q7, "休") / (7 - COUNTIF($K7:$Q7, "－")) &gt;= 0.285,
    "OK",
    "NG"
  )
)</f>
        <v>NG</v>
      </c>
      <c r="AO7" s="42" t="str">
        <f>IF(
  (7 - COUNTIF($R7:$X7, "－")) &lt;= 0,
  "対象外",
  IF(
    COUNTIF($R7:$X7, "休") / (7 - COUNTIF($R7:$X7, "－")) &gt;= 0.285,
    "OK",
    "NG"
  )
)</f>
        <v>OK</v>
      </c>
      <c r="AP7" s="42" t="str">
        <f>IF(
  (7 - COUNTIF($Y7:$AE7, "－")) &lt;= 0,
  "対象外",
  IF(
    COUNTIF($Y7:$AE7, "休") / (7 - COUNTIF($Y7:$AE7, "－")) &gt;= 0.285,
    "OK",
    "NG"
  )
)</f>
        <v>OK</v>
      </c>
      <c r="AQ7" s="42" t="str">
        <f>IF(
  (3 - COUNTIF($AF7:$AH7, "－")) &lt;= 0,
  "対象外",
  IF(
    COUNTIF($AF7:$AH7, "休") / (3 - COUNTIF($AF7:$AH7, "－")) &gt;= 0.285,
    "OK",
    "NG"
  )
)</f>
        <v>OK</v>
      </c>
      <c r="AR7" s="49"/>
      <c r="AS7" s="49"/>
      <c r="AT7" s="50" t="e">
        <f>AS7/AR7</f>
        <v>#DIV/0!</v>
      </c>
      <c r="AU7" s="49" t="e">
        <f>IF(AT7&gt;=0.285,"OK","NG")</f>
        <v>#DIV/0!</v>
      </c>
    </row>
    <row r="8" spans="1:47" ht="24" customHeight="1" x14ac:dyDescent="0.4">
      <c r="B8" s="38"/>
      <c r="C8" s="38" t="s">
        <v>58</v>
      </c>
      <c r="D8" s="43" t="s">
        <v>65</v>
      </c>
      <c r="E8" s="44" t="s">
        <v>65</v>
      </c>
      <c r="F8" s="44"/>
      <c r="G8" s="44"/>
      <c r="H8" s="44" t="s">
        <v>63</v>
      </c>
      <c r="I8" s="44"/>
      <c r="J8" s="46"/>
      <c r="K8" s="43"/>
      <c r="L8" s="44"/>
      <c r="M8" s="44"/>
      <c r="N8" s="44" t="s">
        <v>63</v>
      </c>
      <c r="O8" s="44" t="s">
        <v>63</v>
      </c>
      <c r="P8" s="44" t="s">
        <v>63</v>
      </c>
      <c r="Q8" s="46"/>
      <c r="R8" s="43"/>
      <c r="S8" s="44"/>
      <c r="T8" s="44"/>
      <c r="U8" s="44"/>
      <c r="V8" s="44" t="s">
        <v>63</v>
      </c>
      <c r="W8" s="44" t="s">
        <v>63</v>
      </c>
      <c r="X8" s="46"/>
      <c r="Y8" s="43"/>
      <c r="Z8" s="44"/>
      <c r="AA8" s="44"/>
      <c r="AB8" s="44"/>
      <c r="AC8" s="44" t="s">
        <v>63</v>
      </c>
      <c r="AD8" s="44" t="s">
        <v>76</v>
      </c>
      <c r="AE8" s="46"/>
      <c r="AF8" s="43"/>
      <c r="AG8" s="44"/>
      <c r="AH8" s="45" t="s">
        <v>64</v>
      </c>
      <c r="AI8" s="40">
        <f>COUNTA($D$5:$AH$6)-COUNTIF(D8:AH8,"－")</f>
        <v>28</v>
      </c>
      <c r="AJ8" s="40">
        <f t="shared" ref="AJ8:AJ12" si="0">COUNTIF(D8:AH8,"休")</f>
        <v>8</v>
      </c>
      <c r="AK8" s="41">
        <f t="shared" ref="AK8:AK12" si="1">AJ8/AI8</f>
        <v>0.2857142857142857</v>
      </c>
      <c r="AL8" s="40" t="str">
        <f t="shared" ref="AL8:AL12" si="2">IF(AK8&gt;=0.285,"OK","NG")</f>
        <v>OK</v>
      </c>
      <c r="AM8" s="42" t="str">
        <f t="shared" ref="AM8:AM12" si="3">IF(
  (7 - COUNTIF($D8:$J8, "－")) &lt;= 0,
  "対象外",
  IF(
    COUNTIF($D8:$J8, "休") / (7 - COUNTIF($D8:$J8, "－")) &gt;= 0.285,
    "OK",
    "NG"
  )
)</f>
        <v>NG</v>
      </c>
      <c r="AN8" s="42" t="str">
        <f t="shared" ref="AN8:AN12" si="4">IF(
  (7 - COUNTIF($K8:$Q8, "－")) &lt;= 0,
  "対象外",
  IF(
    COUNTIF($K8:$Q8, "休") / (7 - COUNTIF($K8:$Q8, "－")) &gt;= 0.285,
    "OK",
    "NG"
  )
)</f>
        <v>OK</v>
      </c>
      <c r="AO8" s="42" t="str">
        <f t="shared" ref="AO8:AO12" si="5">IF(
  (7 - COUNTIF($R8:$X8, "－")) &lt;= 0,
  "対象外",
  IF(
    COUNTIF($R8:$X8, "休") / (7 - COUNTIF($R8:$X8, "－")) &gt;= 0.285,
    "OK",
    "NG"
  )
)</f>
        <v>OK</v>
      </c>
      <c r="AP8" s="42" t="str">
        <f t="shared" ref="AP8:AP12" si="6">IF(
  (7 - COUNTIF($Y8:$AE8, "－")) &lt;= 0,
  "対象外",
  IF(
    COUNTIF($Y8:$AE8, "休") / (7 - COUNTIF($Y8:$AE8, "－")) &gt;= 0.285,
    "OK",
    "NG"
  )
)</f>
        <v>OK</v>
      </c>
      <c r="AQ8" s="42" t="str">
        <f t="shared" ref="AQ8:AQ12" si="7">IF(
  (3 - COUNTIF($AF8:$AH8, "－")) &lt;= 0,
  "対象外",
  IF(
    COUNTIF($AF8:$AH8, "休") / (3 - COUNTIF($AF8:$AH8, "－")) &gt;= 0.285,
    "OK",
    "NG"
  )
)</f>
        <v>NG</v>
      </c>
      <c r="AR8" s="49"/>
      <c r="AS8" s="49"/>
      <c r="AT8" s="50" t="e">
        <f t="shared" ref="AT8:AT12" si="8">AS8/AR8</f>
        <v>#DIV/0!</v>
      </c>
      <c r="AU8" s="49" t="e">
        <f t="shared" ref="AU8:AU12" si="9">IF(AT8&gt;=0.285,"OK","NG")</f>
        <v>#DIV/0!</v>
      </c>
    </row>
    <row r="9" spans="1:47" ht="24" customHeight="1" x14ac:dyDescent="0.4">
      <c r="B9" s="38"/>
      <c r="C9" s="38" t="s">
        <v>59</v>
      </c>
      <c r="D9" s="43" t="s">
        <v>65</v>
      </c>
      <c r="E9" s="44" t="s">
        <v>65</v>
      </c>
      <c r="F9" s="44"/>
      <c r="G9" s="44"/>
      <c r="H9" s="44"/>
      <c r="I9" s="44" t="s">
        <v>63</v>
      </c>
      <c r="J9" s="46" t="s">
        <v>63</v>
      </c>
      <c r="K9" s="43"/>
      <c r="L9" s="44"/>
      <c r="M9" s="44"/>
      <c r="N9" s="44"/>
      <c r="O9" s="44"/>
      <c r="P9" s="44" t="s">
        <v>63</v>
      </c>
      <c r="Q9" s="46" t="s">
        <v>63</v>
      </c>
      <c r="R9" s="43"/>
      <c r="S9" s="44"/>
      <c r="T9" s="44"/>
      <c r="U9" s="44"/>
      <c r="V9" s="44"/>
      <c r="W9" s="44" t="s">
        <v>63</v>
      </c>
      <c r="X9" s="46" t="s">
        <v>76</v>
      </c>
      <c r="Y9" s="43"/>
      <c r="Z9" s="44"/>
      <c r="AA9" s="44" t="s">
        <v>76</v>
      </c>
      <c r="AB9" s="44"/>
      <c r="AC9" s="44" t="s">
        <v>65</v>
      </c>
      <c r="AD9" s="44" t="s">
        <v>78</v>
      </c>
      <c r="AE9" s="46" t="s">
        <v>78</v>
      </c>
      <c r="AF9" s="43" t="s">
        <v>65</v>
      </c>
      <c r="AG9" s="44" t="s">
        <v>65</v>
      </c>
      <c r="AH9" s="45" t="s">
        <v>64</v>
      </c>
      <c r="AI9" s="40">
        <f t="shared" ref="AI9:AI12" si="10">COUNTA($D$5:$AH$6)-COUNTIF(D9:AH9,"－")</f>
        <v>23</v>
      </c>
      <c r="AJ9" s="40">
        <f t="shared" si="0"/>
        <v>7</v>
      </c>
      <c r="AK9" s="41">
        <f t="shared" si="1"/>
        <v>0.30434782608695654</v>
      </c>
      <c r="AL9" s="40" t="str">
        <f t="shared" si="2"/>
        <v>OK</v>
      </c>
      <c r="AM9" s="42" t="str">
        <f t="shared" si="3"/>
        <v>OK</v>
      </c>
      <c r="AN9" s="42" t="str">
        <f t="shared" si="4"/>
        <v>OK</v>
      </c>
      <c r="AO9" s="42" t="str">
        <f t="shared" si="5"/>
        <v>OK</v>
      </c>
      <c r="AP9" s="42" t="str">
        <f t="shared" si="6"/>
        <v>NG</v>
      </c>
      <c r="AQ9" s="42" t="str">
        <f t="shared" si="7"/>
        <v>対象外</v>
      </c>
      <c r="AR9" s="49"/>
      <c r="AS9" s="49"/>
      <c r="AT9" s="50" t="e">
        <f t="shared" si="8"/>
        <v>#DIV/0!</v>
      </c>
      <c r="AU9" s="49" t="e">
        <f t="shared" si="9"/>
        <v>#DIV/0!</v>
      </c>
    </row>
    <row r="10" spans="1:47" ht="24" customHeight="1" x14ac:dyDescent="0.4">
      <c r="B10" s="38" t="s">
        <v>55</v>
      </c>
      <c r="C10" s="38" t="s">
        <v>60</v>
      </c>
      <c r="D10" s="43" t="s">
        <v>65</v>
      </c>
      <c r="E10" s="44" t="s">
        <v>65</v>
      </c>
      <c r="F10" s="44" t="s">
        <v>65</v>
      </c>
      <c r="G10" s="44" t="s">
        <v>65</v>
      </c>
      <c r="H10" s="44"/>
      <c r="I10" s="44"/>
      <c r="J10" s="46" t="s">
        <v>63</v>
      </c>
      <c r="K10" s="43" t="s">
        <v>77</v>
      </c>
      <c r="L10" s="44"/>
      <c r="M10" s="44"/>
      <c r="N10" s="44"/>
      <c r="O10" s="44"/>
      <c r="P10" s="44"/>
      <c r="Q10" s="46" t="s">
        <v>63</v>
      </c>
      <c r="R10" s="43" t="s">
        <v>77</v>
      </c>
      <c r="S10" s="44"/>
      <c r="T10" s="44"/>
      <c r="U10" s="44"/>
      <c r="V10" s="44"/>
      <c r="W10" s="44"/>
      <c r="X10" s="46" t="s">
        <v>63</v>
      </c>
      <c r="Y10" s="43" t="s">
        <v>77</v>
      </c>
      <c r="Z10" s="44"/>
      <c r="AA10" s="44"/>
      <c r="AB10" s="44"/>
      <c r="AC10" s="44"/>
      <c r="AD10" s="44"/>
      <c r="AE10" s="46" t="s">
        <v>63</v>
      </c>
      <c r="AF10" s="43" t="s">
        <v>63</v>
      </c>
      <c r="AG10" s="44"/>
      <c r="AH10" s="45" t="s">
        <v>64</v>
      </c>
      <c r="AI10" s="40">
        <f t="shared" si="10"/>
        <v>26</v>
      </c>
      <c r="AJ10" s="40">
        <f t="shared" si="0"/>
        <v>8</v>
      </c>
      <c r="AK10" s="41">
        <f t="shared" si="1"/>
        <v>0.30769230769230771</v>
      </c>
      <c r="AL10" s="40" t="str">
        <f t="shared" si="2"/>
        <v>OK</v>
      </c>
      <c r="AM10" s="42" t="str">
        <f t="shared" si="3"/>
        <v>OK</v>
      </c>
      <c r="AN10" s="42" t="str">
        <f t="shared" si="4"/>
        <v>OK</v>
      </c>
      <c r="AO10" s="42" t="str">
        <f t="shared" si="5"/>
        <v>OK</v>
      </c>
      <c r="AP10" s="42" t="str">
        <f t="shared" si="6"/>
        <v>OK</v>
      </c>
      <c r="AQ10" s="42" t="str">
        <f t="shared" si="7"/>
        <v>OK</v>
      </c>
      <c r="AR10" s="49"/>
      <c r="AS10" s="49"/>
      <c r="AT10" s="50" t="e">
        <f t="shared" si="8"/>
        <v>#DIV/0!</v>
      </c>
      <c r="AU10" s="49" t="e">
        <f t="shared" si="9"/>
        <v>#DIV/0!</v>
      </c>
    </row>
    <row r="11" spans="1:47" ht="24" customHeight="1" x14ac:dyDescent="0.4">
      <c r="B11" s="38"/>
      <c r="C11" s="38" t="s">
        <v>61</v>
      </c>
      <c r="D11" s="43" t="s">
        <v>65</v>
      </c>
      <c r="E11" s="44" t="s">
        <v>65</v>
      </c>
      <c r="F11" s="44" t="s">
        <v>65</v>
      </c>
      <c r="G11" s="44" t="s">
        <v>65</v>
      </c>
      <c r="H11" s="44"/>
      <c r="I11" s="44"/>
      <c r="J11" s="46"/>
      <c r="K11" s="43"/>
      <c r="L11" s="44" t="s">
        <v>77</v>
      </c>
      <c r="M11" s="44" t="s">
        <v>77</v>
      </c>
      <c r="N11" s="44"/>
      <c r="O11" s="44"/>
      <c r="P11" s="44"/>
      <c r="Q11" s="46"/>
      <c r="R11" s="43"/>
      <c r="S11" s="44" t="s">
        <v>77</v>
      </c>
      <c r="T11" s="44" t="s">
        <v>77</v>
      </c>
      <c r="U11" s="44"/>
      <c r="V11" s="44"/>
      <c r="W11" s="44"/>
      <c r="X11" s="46"/>
      <c r="Y11" s="43"/>
      <c r="Z11" s="44" t="s">
        <v>77</v>
      </c>
      <c r="AA11" s="44" t="s">
        <v>77</v>
      </c>
      <c r="AB11" s="44"/>
      <c r="AC11" s="44"/>
      <c r="AD11" s="44"/>
      <c r="AE11" s="46"/>
      <c r="AF11" s="43"/>
      <c r="AG11" s="44" t="s">
        <v>63</v>
      </c>
      <c r="AH11" s="45" t="s">
        <v>64</v>
      </c>
      <c r="AI11" s="40">
        <f t="shared" si="10"/>
        <v>26</v>
      </c>
      <c r="AJ11" s="40">
        <f t="shared" si="0"/>
        <v>7</v>
      </c>
      <c r="AK11" s="41">
        <f t="shared" si="1"/>
        <v>0.26923076923076922</v>
      </c>
      <c r="AL11" s="40" t="str">
        <f t="shared" si="2"/>
        <v>NG</v>
      </c>
      <c r="AM11" s="42" t="str">
        <f t="shared" si="3"/>
        <v>NG</v>
      </c>
      <c r="AN11" s="42" t="str">
        <f t="shared" si="4"/>
        <v>OK</v>
      </c>
      <c r="AO11" s="42" t="str">
        <f t="shared" si="5"/>
        <v>OK</v>
      </c>
      <c r="AP11" s="42" t="str">
        <f t="shared" si="6"/>
        <v>OK</v>
      </c>
      <c r="AQ11" s="42" t="str">
        <f t="shared" si="7"/>
        <v>OK</v>
      </c>
      <c r="AR11" s="49"/>
      <c r="AS11" s="49"/>
      <c r="AT11" s="50" t="e">
        <f t="shared" si="8"/>
        <v>#DIV/0!</v>
      </c>
      <c r="AU11" s="49" t="e">
        <f t="shared" si="9"/>
        <v>#DIV/0!</v>
      </c>
    </row>
    <row r="12" spans="1:47" ht="24" customHeight="1" x14ac:dyDescent="0.4">
      <c r="B12" s="38" t="s">
        <v>54</v>
      </c>
      <c r="C12" s="38" t="s">
        <v>62</v>
      </c>
      <c r="D12" s="43" t="s">
        <v>65</v>
      </c>
      <c r="E12" s="44" t="s">
        <v>65</v>
      </c>
      <c r="F12" s="44" t="s">
        <v>65</v>
      </c>
      <c r="G12" s="44" t="s">
        <v>65</v>
      </c>
      <c r="H12" s="44" t="s">
        <v>65</v>
      </c>
      <c r="I12" s="44" t="s">
        <v>65</v>
      </c>
      <c r="J12" s="46" t="s">
        <v>65</v>
      </c>
      <c r="K12" s="43" t="s">
        <v>65</v>
      </c>
      <c r="L12" s="44" t="s">
        <v>65</v>
      </c>
      <c r="M12" s="44" t="s">
        <v>65</v>
      </c>
      <c r="N12" s="44" t="s">
        <v>65</v>
      </c>
      <c r="O12" s="44"/>
      <c r="P12" s="44"/>
      <c r="Q12" s="46" t="s">
        <v>76</v>
      </c>
      <c r="R12" s="43"/>
      <c r="S12" s="44" t="s">
        <v>77</v>
      </c>
      <c r="T12" s="44"/>
      <c r="U12" s="44"/>
      <c r="V12" s="44"/>
      <c r="W12" s="44" t="s">
        <v>77</v>
      </c>
      <c r="X12" s="46"/>
      <c r="Y12" s="43"/>
      <c r="Z12" s="44"/>
      <c r="AA12" s="44" t="s">
        <v>77</v>
      </c>
      <c r="AB12" s="44" t="s">
        <v>77</v>
      </c>
      <c r="AC12" s="44"/>
      <c r="AD12" s="44"/>
      <c r="AE12" s="46"/>
      <c r="AF12" s="43" t="s">
        <v>64</v>
      </c>
      <c r="AG12" s="44" t="s">
        <v>64</v>
      </c>
      <c r="AH12" s="45" t="s">
        <v>64</v>
      </c>
      <c r="AI12" s="40">
        <f t="shared" si="10"/>
        <v>17</v>
      </c>
      <c r="AJ12" s="40">
        <f t="shared" si="0"/>
        <v>5</v>
      </c>
      <c r="AK12" s="41">
        <f t="shared" si="1"/>
        <v>0.29411764705882354</v>
      </c>
      <c r="AL12" s="40" t="str">
        <f t="shared" si="2"/>
        <v>OK</v>
      </c>
      <c r="AM12" s="42" t="str">
        <f t="shared" si="3"/>
        <v>対象外</v>
      </c>
      <c r="AN12" s="42" t="str">
        <f t="shared" si="4"/>
        <v>OK</v>
      </c>
      <c r="AO12" s="42" t="str">
        <f t="shared" si="5"/>
        <v>OK</v>
      </c>
      <c r="AP12" s="42" t="str">
        <f t="shared" si="6"/>
        <v>OK</v>
      </c>
      <c r="AQ12" s="42" t="str">
        <f t="shared" si="7"/>
        <v>対象外</v>
      </c>
      <c r="AR12" s="49"/>
      <c r="AS12" s="49"/>
      <c r="AT12" s="50" t="e">
        <f t="shared" si="8"/>
        <v>#DIV/0!</v>
      </c>
      <c r="AU12" s="49" t="e">
        <f t="shared" si="9"/>
        <v>#DIV/0!</v>
      </c>
    </row>
    <row r="13" spans="1:47" ht="24" customHeight="1" x14ac:dyDescent="0.4">
      <c r="B13" s="38"/>
      <c r="C13" s="38"/>
      <c r="D13" s="43"/>
      <c r="E13" s="44"/>
      <c r="F13" s="44"/>
      <c r="G13" s="44"/>
      <c r="H13" s="44"/>
      <c r="I13" s="44"/>
      <c r="J13" s="46"/>
      <c r="K13" s="43"/>
      <c r="L13" s="44"/>
      <c r="M13" s="44"/>
      <c r="N13" s="44"/>
      <c r="O13" s="44"/>
      <c r="P13" s="44"/>
      <c r="Q13" s="46"/>
      <c r="R13" s="43"/>
      <c r="S13" s="44"/>
      <c r="T13" s="44"/>
      <c r="U13" s="44"/>
      <c r="V13" s="44"/>
      <c r="W13" s="44"/>
      <c r="X13" s="46"/>
      <c r="Y13" s="43"/>
      <c r="Z13" s="44"/>
      <c r="AA13" s="44"/>
      <c r="AB13" s="44"/>
      <c r="AC13" s="44"/>
      <c r="AD13" s="44"/>
      <c r="AE13" s="46"/>
      <c r="AF13" s="43"/>
      <c r="AG13" s="44"/>
      <c r="AH13" s="45"/>
      <c r="AI13" s="40"/>
      <c r="AJ13" s="40"/>
      <c r="AK13" s="41"/>
      <c r="AL13" s="40"/>
      <c r="AM13" s="42"/>
      <c r="AN13" s="42"/>
      <c r="AO13" s="42"/>
      <c r="AP13" s="42"/>
      <c r="AQ13" s="42"/>
      <c r="AR13" s="49"/>
      <c r="AS13" s="49"/>
      <c r="AT13" s="50"/>
      <c r="AU13" s="49"/>
    </row>
    <row r="14" spans="1:47" ht="24" customHeight="1" x14ac:dyDescent="0.4">
      <c r="B14" s="38"/>
      <c r="C14" s="38"/>
      <c r="D14" s="43"/>
      <c r="E14" s="44"/>
      <c r="F14" s="44"/>
      <c r="G14" s="44"/>
      <c r="H14" s="44"/>
      <c r="I14" s="44"/>
      <c r="J14" s="46"/>
      <c r="K14" s="43"/>
      <c r="L14" s="44"/>
      <c r="M14" s="44"/>
      <c r="N14" s="44"/>
      <c r="O14" s="44"/>
      <c r="P14" s="44"/>
      <c r="Q14" s="46"/>
      <c r="R14" s="43"/>
      <c r="S14" s="44"/>
      <c r="T14" s="44"/>
      <c r="U14" s="44"/>
      <c r="V14" s="44"/>
      <c r="W14" s="44"/>
      <c r="X14" s="46"/>
      <c r="Y14" s="43"/>
      <c r="Z14" s="44"/>
      <c r="AA14" s="44"/>
      <c r="AB14" s="44"/>
      <c r="AC14" s="44"/>
      <c r="AD14" s="44"/>
      <c r="AE14" s="46"/>
      <c r="AF14" s="43"/>
      <c r="AG14" s="44"/>
      <c r="AH14" s="45"/>
      <c r="AI14" s="40"/>
      <c r="AJ14" s="40"/>
      <c r="AK14" s="41"/>
      <c r="AL14" s="40"/>
      <c r="AM14" s="42"/>
      <c r="AN14" s="42"/>
      <c r="AO14" s="42"/>
      <c r="AP14" s="42"/>
      <c r="AQ14" s="42"/>
      <c r="AR14" s="49"/>
      <c r="AS14" s="49"/>
      <c r="AT14" s="50"/>
      <c r="AU14" s="49"/>
    </row>
    <row r="15" spans="1:47" ht="24" customHeight="1" x14ac:dyDescent="0.4">
      <c r="B15" s="38"/>
      <c r="C15" s="38"/>
      <c r="D15" s="43"/>
      <c r="E15" s="44"/>
      <c r="F15" s="44"/>
      <c r="G15" s="44"/>
      <c r="H15" s="44"/>
      <c r="I15" s="44"/>
      <c r="J15" s="46"/>
      <c r="K15" s="43"/>
      <c r="L15" s="44"/>
      <c r="M15" s="44"/>
      <c r="N15" s="44"/>
      <c r="O15" s="44"/>
      <c r="P15" s="44"/>
      <c r="Q15" s="46"/>
      <c r="R15" s="43"/>
      <c r="S15" s="44"/>
      <c r="T15" s="44"/>
      <c r="U15" s="44"/>
      <c r="V15" s="44"/>
      <c r="W15" s="44"/>
      <c r="X15" s="46"/>
      <c r="Y15" s="43"/>
      <c r="Z15" s="44"/>
      <c r="AA15" s="44"/>
      <c r="AB15" s="44"/>
      <c r="AC15" s="44"/>
      <c r="AD15" s="44"/>
      <c r="AE15" s="46"/>
      <c r="AF15" s="43"/>
      <c r="AG15" s="44"/>
      <c r="AH15" s="45"/>
      <c r="AI15" s="40"/>
      <c r="AJ15" s="40"/>
      <c r="AK15" s="41"/>
      <c r="AL15" s="40"/>
      <c r="AM15" s="42"/>
      <c r="AN15" s="42"/>
      <c r="AO15" s="42"/>
      <c r="AP15" s="42"/>
      <c r="AQ15" s="42"/>
      <c r="AR15" s="49"/>
      <c r="AS15" s="49"/>
      <c r="AT15" s="50"/>
      <c r="AU15" s="49"/>
    </row>
    <row r="16" spans="1:47" ht="24" customHeight="1" x14ac:dyDescent="0.4">
      <c r="B16" s="38"/>
      <c r="C16" s="38"/>
      <c r="D16" s="43"/>
      <c r="E16" s="44"/>
      <c r="F16" s="44"/>
      <c r="G16" s="44"/>
      <c r="H16" s="44"/>
      <c r="I16" s="44"/>
      <c r="J16" s="46"/>
      <c r="K16" s="43"/>
      <c r="L16" s="44"/>
      <c r="M16" s="44"/>
      <c r="N16" s="44"/>
      <c r="O16" s="44"/>
      <c r="P16" s="44"/>
      <c r="Q16" s="46"/>
      <c r="R16" s="43"/>
      <c r="S16" s="44"/>
      <c r="T16" s="44"/>
      <c r="U16" s="44"/>
      <c r="V16" s="44"/>
      <c r="W16" s="44"/>
      <c r="X16" s="46"/>
      <c r="Y16" s="43"/>
      <c r="Z16" s="44"/>
      <c r="AA16" s="44"/>
      <c r="AB16" s="44"/>
      <c r="AC16" s="44"/>
      <c r="AD16" s="44"/>
      <c r="AE16" s="46"/>
      <c r="AF16" s="43"/>
      <c r="AG16" s="44"/>
      <c r="AH16" s="45"/>
      <c r="AI16" s="40"/>
      <c r="AJ16" s="40"/>
      <c r="AK16" s="40"/>
      <c r="AL16" s="40"/>
      <c r="AM16" s="42"/>
      <c r="AN16" s="42"/>
      <c r="AO16" s="42"/>
      <c r="AP16" s="42"/>
      <c r="AQ16" s="42"/>
      <c r="AR16" s="49"/>
      <c r="AS16" s="49"/>
      <c r="AT16" s="49"/>
      <c r="AU16" s="49"/>
    </row>
    <row r="17" spans="2:47" ht="24" customHeight="1" x14ac:dyDescent="0.4">
      <c r="B17" s="38"/>
      <c r="C17" s="38"/>
      <c r="D17" s="43"/>
      <c r="E17" s="44"/>
      <c r="F17" s="44"/>
      <c r="G17" s="44"/>
      <c r="H17" s="44"/>
      <c r="I17" s="44"/>
      <c r="J17" s="46"/>
      <c r="K17" s="43"/>
      <c r="L17" s="44"/>
      <c r="M17" s="44"/>
      <c r="N17" s="44"/>
      <c r="O17" s="44"/>
      <c r="P17" s="44"/>
      <c r="Q17" s="46"/>
      <c r="R17" s="43"/>
      <c r="S17" s="44"/>
      <c r="T17" s="44"/>
      <c r="U17" s="44"/>
      <c r="V17" s="44"/>
      <c r="W17" s="44"/>
      <c r="X17" s="46"/>
      <c r="Y17" s="43"/>
      <c r="Z17" s="44"/>
      <c r="AA17" s="44"/>
      <c r="AB17" s="44"/>
      <c r="AC17" s="44"/>
      <c r="AD17" s="44"/>
      <c r="AE17" s="46"/>
      <c r="AF17" s="43"/>
      <c r="AG17" s="44"/>
      <c r="AH17" s="45"/>
      <c r="AI17" s="40"/>
      <c r="AJ17" s="40"/>
      <c r="AK17" s="40"/>
      <c r="AL17" s="40"/>
      <c r="AM17" s="42"/>
      <c r="AN17" s="42"/>
      <c r="AO17" s="42"/>
      <c r="AP17" s="42"/>
      <c r="AQ17" s="42"/>
      <c r="AR17" s="49"/>
      <c r="AS17" s="49"/>
      <c r="AT17" s="49"/>
      <c r="AU17" s="49"/>
    </row>
    <row r="18" spans="2:47" ht="24" customHeight="1" x14ac:dyDescent="0.4">
      <c r="B18" s="38"/>
      <c r="C18" s="38"/>
      <c r="D18" s="43"/>
      <c r="E18" s="44"/>
      <c r="F18" s="44"/>
      <c r="G18" s="44"/>
      <c r="H18" s="44"/>
      <c r="I18" s="44"/>
      <c r="J18" s="46"/>
      <c r="K18" s="43"/>
      <c r="L18" s="44"/>
      <c r="M18" s="44"/>
      <c r="N18" s="44"/>
      <c r="O18" s="44"/>
      <c r="P18" s="44"/>
      <c r="Q18" s="46"/>
      <c r="R18" s="43"/>
      <c r="S18" s="44"/>
      <c r="T18" s="44"/>
      <c r="U18" s="44"/>
      <c r="V18" s="44"/>
      <c r="W18" s="44"/>
      <c r="X18" s="46"/>
      <c r="Y18" s="43"/>
      <c r="Z18" s="44"/>
      <c r="AA18" s="44"/>
      <c r="AB18" s="44"/>
      <c r="AC18" s="44"/>
      <c r="AD18" s="44"/>
      <c r="AE18" s="46"/>
      <c r="AF18" s="43"/>
      <c r="AG18" s="44"/>
      <c r="AH18" s="45"/>
      <c r="AI18" s="40"/>
      <c r="AJ18" s="40"/>
      <c r="AK18" s="40"/>
      <c r="AL18" s="40"/>
      <c r="AM18" s="42"/>
      <c r="AN18" s="42"/>
      <c r="AO18" s="42"/>
      <c r="AP18" s="42"/>
      <c r="AQ18" s="42"/>
      <c r="AR18" s="49"/>
      <c r="AS18" s="49"/>
      <c r="AT18" s="49"/>
      <c r="AU18" s="49"/>
    </row>
    <row r="19" spans="2:47" ht="24" customHeight="1" x14ac:dyDescent="0.4">
      <c r="B19" s="38"/>
      <c r="C19" s="38"/>
      <c r="D19" s="43"/>
      <c r="E19" s="44"/>
      <c r="F19" s="44"/>
      <c r="G19" s="44"/>
      <c r="H19" s="44"/>
      <c r="I19" s="44"/>
      <c r="J19" s="46"/>
      <c r="K19" s="43"/>
      <c r="L19" s="44"/>
      <c r="M19" s="44"/>
      <c r="N19" s="44"/>
      <c r="O19" s="44"/>
      <c r="P19" s="44"/>
      <c r="Q19" s="46"/>
      <c r="R19" s="43"/>
      <c r="S19" s="44"/>
      <c r="T19" s="44"/>
      <c r="U19" s="44"/>
      <c r="V19" s="44"/>
      <c r="W19" s="44"/>
      <c r="X19" s="46"/>
      <c r="Y19" s="43"/>
      <c r="Z19" s="44"/>
      <c r="AA19" s="44"/>
      <c r="AB19" s="44"/>
      <c r="AC19" s="44"/>
      <c r="AD19" s="44"/>
      <c r="AE19" s="46"/>
      <c r="AF19" s="43"/>
      <c r="AG19" s="44"/>
      <c r="AH19" s="45"/>
      <c r="AI19" s="40"/>
      <c r="AJ19" s="40"/>
      <c r="AK19" s="40"/>
      <c r="AL19" s="40"/>
      <c r="AM19" s="42"/>
      <c r="AN19" s="42"/>
      <c r="AO19" s="42"/>
      <c r="AP19" s="42"/>
      <c r="AQ19" s="42"/>
      <c r="AR19" s="49"/>
      <c r="AS19" s="49"/>
      <c r="AT19" s="49"/>
      <c r="AU19" s="49"/>
    </row>
    <row r="20" spans="2:47" ht="24" customHeight="1" x14ac:dyDescent="0.4">
      <c r="B20" s="38"/>
      <c r="C20" s="38"/>
      <c r="D20" s="43"/>
      <c r="E20" s="44"/>
      <c r="F20" s="44"/>
      <c r="G20" s="44"/>
      <c r="H20" s="44"/>
      <c r="I20" s="44"/>
      <c r="J20" s="46"/>
      <c r="K20" s="43"/>
      <c r="L20" s="44"/>
      <c r="M20" s="44"/>
      <c r="N20" s="44"/>
      <c r="O20" s="44"/>
      <c r="P20" s="44"/>
      <c r="Q20" s="46"/>
      <c r="R20" s="43"/>
      <c r="S20" s="44"/>
      <c r="T20" s="44"/>
      <c r="U20" s="44"/>
      <c r="V20" s="44"/>
      <c r="W20" s="44"/>
      <c r="X20" s="46"/>
      <c r="Y20" s="43"/>
      <c r="Z20" s="44"/>
      <c r="AA20" s="44"/>
      <c r="AB20" s="44"/>
      <c r="AC20" s="44"/>
      <c r="AD20" s="44"/>
      <c r="AE20" s="46"/>
      <c r="AF20" s="43"/>
      <c r="AG20" s="44"/>
      <c r="AH20" s="45"/>
      <c r="AI20" s="40"/>
      <c r="AJ20" s="40"/>
      <c r="AK20" s="40"/>
      <c r="AL20" s="40"/>
      <c r="AM20" s="42"/>
      <c r="AN20" s="42"/>
      <c r="AO20" s="42"/>
      <c r="AP20" s="42"/>
      <c r="AQ20" s="42"/>
      <c r="AR20" s="49"/>
      <c r="AS20" s="49"/>
      <c r="AT20" s="49"/>
      <c r="AU20" s="49"/>
    </row>
    <row r="21" spans="2:47" ht="24" customHeight="1" x14ac:dyDescent="0.4">
      <c r="B21" s="38"/>
      <c r="C21" s="38"/>
      <c r="D21" s="43"/>
      <c r="E21" s="44"/>
      <c r="F21" s="44"/>
      <c r="G21" s="44"/>
      <c r="H21" s="44"/>
      <c r="I21" s="44"/>
      <c r="J21" s="46"/>
      <c r="K21" s="43"/>
      <c r="L21" s="44"/>
      <c r="M21" s="44"/>
      <c r="N21" s="44"/>
      <c r="O21" s="44"/>
      <c r="P21" s="44"/>
      <c r="Q21" s="46"/>
      <c r="R21" s="43"/>
      <c r="S21" s="44"/>
      <c r="T21" s="44"/>
      <c r="U21" s="44"/>
      <c r="V21" s="44"/>
      <c r="W21" s="44"/>
      <c r="X21" s="46"/>
      <c r="Y21" s="43"/>
      <c r="Z21" s="44"/>
      <c r="AA21" s="44"/>
      <c r="AB21" s="44"/>
      <c r="AC21" s="44"/>
      <c r="AD21" s="44"/>
      <c r="AE21" s="46"/>
      <c r="AF21" s="43"/>
      <c r="AG21" s="44"/>
      <c r="AH21" s="45"/>
      <c r="AI21" s="40"/>
      <c r="AJ21" s="40"/>
      <c r="AK21" s="40"/>
      <c r="AL21" s="40"/>
      <c r="AM21" s="42"/>
      <c r="AN21" s="42"/>
      <c r="AO21" s="42"/>
      <c r="AP21" s="42"/>
      <c r="AQ21" s="42"/>
      <c r="AR21" s="49"/>
      <c r="AS21" s="49"/>
      <c r="AT21" s="49"/>
      <c r="AU21" s="49"/>
    </row>
    <row r="23" spans="2:47" x14ac:dyDescent="0.4">
      <c r="C23" t="s">
        <v>9</v>
      </c>
      <c r="AI23"/>
      <c r="AJ23"/>
      <c r="AK23"/>
      <c r="AL23"/>
      <c r="AM23"/>
      <c r="AN23"/>
      <c r="AO23"/>
      <c r="AP23"/>
      <c r="AR23"/>
      <c r="AS23"/>
      <c r="AT23"/>
      <c r="AU23"/>
    </row>
    <row r="24" spans="2:47" x14ac:dyDescent="0.4">
      <c r="C24" t="s">
        <v>10</v>
      </c>
      <c r="AI24"/>
      <c r="AJ24"/>
      <c r="AK24"/>
      <c r="AL24"/>
      <c r="AM24"/>
      <c r="AN24"/>
      <c r="AO24"/>
      <c r="AP24"/>
      <c r="AR24"/>
      <c r="AS24"/>
      <c r="AT24"/>
      <c r="AU24"/>
    </row>
    <row r="25" spans="2:47" x14ac:dyDescent="0.4">
      <c r="AI25"/>
      <c r="AJ25"/>
      <c r="AK25"/>
      <c r="AL25"/>
      <c r="AM25"/>
      <c r="AN25"/>
      <c r="AO25"/>
      <c r="AP25"/>
      <c r="AR25"/>
      <c r="AS25"/>
      <c r="AT25"/>
      <c r="AU25"/>
    </row>
  </sheetData>
  <mergeCells count="35">
    <mergeCell ref="H5:H6"/>
    <mergeCell ref="B5:C5"/>
    <mergeCell ref="D5:D6"/>
    <mergeCell ref="E5:E6"/>
    <mergeCell ref="F5:F6"/>
    <mergeCell ref="G5:G6"/>
    <mergeCell ref="T5:T6"/>
    <mergeCell ref="I5:I6"/>
    <mergeCell ref="J5:J6"/>
    <mergeCell ref="K5:K6"/>
    <mergeCell ref="L5:L6"/>
    <mergeCell ref="M5:M6"/>
    <mergeCell ref="N5:N6"/>
    <mergeCell ref="O5:O6"/>
    <mergeCell ref="P5:P6"/>
    <mergeCell ref="Q5:Q6"/>
    <mergeCell ref="R5:R6"/>
    <mergeCell ref="S5:S6"/>
    <mergeCell ref="AF5:AF6"/>
    <mergeCell ref="U5:U6"/>
    <mergeCell ref="V5:V6"/>
    <mergeCell ref="W5:W6"/>
    <mergeCell ref="X5:X6"/>
    <mergeCell ref="Y5:Y6"/>
    <mergeCell ref="Z5:Z6"/>
    <mergeCell ref="AA5:AA6"/>
    <mergeCell ref="AB5:AB6"/>
    <mergeCell ref="AC5:AC6"/>
    <mergeCell ref="AD5:AD6"/>
    <mergeCell ref="AE5:AE6"/>
    <mergeCell ref="AG5:AG6"/>
    <mergeCell ref="AH5:AH6"/>
    <mergeCell ref="AI5:AL5"/>
    <mergeCell ref="AM5:AQ5"/>
    <mergeCell ref="AR5:AU5"/>
  </mergeCells>
  <phoneticPr fontId="1"/>
  <conditionalFormatting sqref="D5:AH5">
    <cfRule type="expression" dxfId="3" priority="3">
      <formula>OR(D6="土",D6="日")</formula>
    </cfRule>
  </conditionalFormatting>
  <conditionalFormatting sqref="D7:AH16">
    <cfRule type="expression" dxfId="2" priority="1">
      <formula>OR(D12="土",D12="日")</formula>
    </cfRule>
  </conditionalFormatting>
  <conditionalFormatting sqref="D17:AH17">
    <cfRule type="expression" dxfId="1" priority="4">
      <formula>OR(#REF!="土",#REF!="日")</formula>
    </cfRule>
  </conditionalFormatting>
  <conditionalFormatting sqref="D18:AH21">
    <cfRule type="expression" dxfId="0" priority="2">
      <formula>OR(D22="土",D22="日")</formula>
    </cfRule>
  </conditionalFormatting>
  <dataValidations count="1">
    <dataValidation type="list" allowBlank="1" showInputMessage="1" showErrorMessage="1" sqref="D7:AH21" xr:uid="{D5597F89-44D7-478F-A25B-1C05FC9A06A7}">
      <formula1>"－,休"</formula1>
    </dataValidation>
  </dataValidations>
  <pageMargins left="0.70866141732283472" right="0.70866141732283472" top="0.74803149606299213" bottom="0.74803149606299213" header="0.31496062992125984" footer="0.31496062992125984"/>
  <pageSetup paperSize="9" scale="5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F3A12FD21D39148B32E157E9D165296" ma:contentTypeVersion="11" ma:contentTypeDescription="新しいドキュメントを作成します。" ma:contentTypeScope="" ma:versionID="bffbea21684543abdeed59c270732e47">
  <xsd:schema xmlns:xsd="http://www.w3.org/2001/XMLSchema" xmlns:xs="http://www.w3.org/2001/XMLSchema" xmlns:p="http://schemas.microsoft.com/office/2006/metadata/properties" xmlns:ns3="054998e4-24d6-447a-9dea-e280711c87a6" targetNamespace="http://schemas.microsoft.com/office/2006/metadata/properties" ma:root="true" ma:fieldsID="2c4d30bb5d90ec54efb8e3cd6e2936f9" ns3:_="">
    <xsd:import namespace="054998e4-24d6-447a-9dea-e280711c87a6"/>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4998e4-24d6-447a-9dea-e280711c87a6"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054998e4-24d6-447a-9dea-e280711c87a6" xsi:nil="true"/>
  </documentManagement>
</p:properties>
</file>

<file path=customXml/itemProps1.xml><?xml version="1.0" encoding="utf-8"?>
<ds:datastoreItem xmlns:ds="http://schemas.openxmlformats.org/officeDocument/2006/customXml" ds:itemID="{4722FF0C-615B-449A-A865-6ADF260C9A29}">
  <ds:schemaRefs>
    <ds:schemaRef ds:uri="http://schemas.microsoft.com/sharepoint/v3/contenttype/forms"/>
  </ds:schemaRefs>
</ds:datastoreItem>
</file>

<file path=customXml/itemProps2.xml><?xml version="1.0" encoding="utf-8"?>
<ds:datastoreItem xmlns:ds="http://schemas.openxmlformats.org/officeDocument/2006/customXml" ds:itemID="{23EA735B-A85D-44D1-AF3E-9E1DFFAEFD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4998e4-24d6-447a-9dea-e280711c87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04924F-E50B-4DD2-9BC8-92D6653315A2}">
  <ds:schemaRefs>
    <ds:schemaRef ds:uri="http://schemas.microsoft.com/office/2006/documentManagement/types"/>
    <ds:schemaRef ds:uri="http://schemas.microsoft.com/office/infopath/2007/PartnerControls"/>
    <ds:schemaRef ds:uri="054998e4-24d6-447a-9dea-e280711c87a6"/>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工程表様式（参考）</vt:lpstr>
      <vt:lpstr>工程表様式（参考）交替制</vt:lpstr>
      <vt:lpstr>記入例</vt:lpstr>
      <vt:lpstr>記入例（交替制）</vt:lpstr>
      <vt:lpstr>'記入例（交替制）'!Print_Area</vt:lpstr>
      <vt:lpstr>'工程表様式（参考）交替制'!Print_Area</vt:lpstr>
      <vt:lpstr>'工程表様式（参考）'!Print_Titles</vt:lpstr>
    </vt:vector>
  </TitlesOfParts>
  <Company>新潟県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新潟県</dc:creator>
  <cp:lastModifiedBy>新潟県</cp:lastModifiedBy>
  <cp:lastPrinted>2025-07-31T09:20:14Z</cp:lastPrinted>
  <dcterms:created xsi:type="dcterms:W3CDTF">2025-04-18T08:44:39Z</dcterms:created>
  <dcterms:modified xsi:type="dcterms:W3CDTF">2025-07-31T09:20:18Z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0x0101009F3A12FD21D39148B32E157E9D165296</vt:lpwstr>
  </property>
</Properties>
</file>